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tabRatio="903" firstSheet="10" activeTab="1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州对下转移支付预算表09-1" sheetId="13" r:id="rId13"/>
    <sheet name="州对下转移支付绩效目标表09-2" sheetId="14" r:id="rId14"/>
    <sheet name="新增资产配置表10" sheetId="15" r:id="rId15"/>
    <sheet name="上级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<sst xmlns="http://schemas.openxmlformats.org/spreadsheetml/2006/main" count="1303" uniqueCount="524">
  <si>
    <t>预算01-1表</t>
  </si>
  <si>
    <t>2026年部门财务收支预算总表</t>
  </si>
  <si>
    <t>单位名称：迪庆藏族自治州红十字会</t>
  </si>
  <si>
    <t>单位:元</t>
  </si>
  <si>
    <t>收        入</t>
  </si>
  <si>
    <t>支        出</t>
  </si>
  <si>
    <t>项      目</t>
  </si>
  <si>
    <t>预算数</t>
  </si>
  <si>
    <t>项目（按功能分类）</t>
  </si>
  <si>
    <t>一、一般公共预算拨款收入</t>
  </si>
  <si>
    <t>一、一般公共服务支出</t>
  </si>
  <si>
    <t>二、政府性基金预算拨款收入</t>
  </si>
  <si>
    <t>二、科学技术支出</t>
  </si>
  <si>
    <t>三、国有资本经营预算拨款收入</t>
  </si>
  <si>
    <t>三、社会保障和就业支出</t>
  </si>
  <si>
    <t>四、财政专户管理资金收入</t>
  </si>
  <si>
    <t>四、卫生健康支出</t>
  </si>
  <si>
    <t>五、单位资金</t>
  </si>
  <si>
    <t>五、自然资源海洋气象等支出</t>
  </si>
  <si>
    <t>1、事业收入</t>
  </si>
  <si>
    <t>六、住房保障支出</t>
  </si>
  <si>
    <t>2、事业单位经营收入</t>
  </si>
  <si>
    <t>七、灾害防治及应急管理支出</t>
  </si>
  <si>
    <t>3、上级补助收入</t>
  </si>
  <si>
    <t>八、社会保障和就业支出</t>
  </si>
  <si>
    <t>4、附属单位上缴收入</t>
  </si>
  <si>
    <t>九、卫生健康支出</t>
  </si>
  <si>
    <t>5、其他收入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</si>
  <si>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</si>
  <si>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</si>
  <si>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</si>
  <si>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</si>
  <si>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</si>
  <si>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</si>
  <si>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</si>
  <si>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</si>
  <si>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</si>
  <si>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</si>
  <si>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</si>
  <si>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</si>
  <si>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</si>
  <si>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</si>
  <si>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</si>
  <si>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</si>
  <si>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</si>
  <si>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二十七、债务发行费用支出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</si>
  <si>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</si>
  <si>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</si>
  <si>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</si>
  <si>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</si>
  <si>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</si>
  <si>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</si>
  <si>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</si>
  <si>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</si>
  <si>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</si>
  <si>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</si>
  <si>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</si>
  <si>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</si>
  <si>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</si>
  <si>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</si>
  <si>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</si>
  <si>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</si>
  <si>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</si>
  <si>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</si>
  <si>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</si>
  <si>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</si>
  <si>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</si>
  <si>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</si>
  <si>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</si>
  <si>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</si>
  <si>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</si>
  <si>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</si>
  <si>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</si>
  <si>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迪庆藏族自治州红十字会</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</si>
  <si>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</si>
  <si>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</si>
  <si>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</si>
  <si>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</si>
  <si>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</si>
  <si>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</si>
  <si>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</si>
  <si>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</si>
  <si>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</si>
  <si>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</si>
  <si>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</si>
  <si>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</si>
  <si>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</si>
  <si>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208</t>
  </si>
  <si>
    <t>社会保障和就业支出</t>
  </si>
  <si>
    <t>20805</t>
  </si>
  <si>
    <t>2080505</t>
  </si>
  <si>
    <t>2080506</t>
  </si>
  <si>
    <t>2080599</t>
  </si>
  <si>
    <t>20808</t>
  </si>
  <si>
    <t>2080801</t>
  </si>
  <si>
    <t>20816</t>
  </si>
  <si>
    <t>2081601</t>
  </si>
  <si>
    <t>2081699</t>
  </si>
  <si>
    <t>210</t>
  </si>
  <si>
    <t>卫生健康支出</t>
  </si>
  <si>
    <t>21011</t>
  </si>
  <si>
    <t>2101101</t>
  </si>
  <si>
    <t>2101102</t>
  </si>
  <si>
    <t>2101103</t>
  </si>
  <si>
    <t>2101199</t>
  </si>
  <si>
    <t>221</t>
  </si>
  <si>
    <t>住房保障支出</t>
  </si>
  <si>
    <t>22102</t>
  </si>
  <si>
    <t>2210201</t>
  </si>
  <si>
    <t>合  计</t>
  </si>
  <si>
    <t>预算02-1表</t>
  </si>
  <si>
    <t>2026年财政拨款收支预算总表</t>
  </si>
  <si>
    <t>支出功能分类科目</t>
  </si>
  <si>
    <t>一、本年收入</t>
  </si>
  <si>
    <t>一、本年支出</t>
  </si>
  <si>
    <t>（一）一般公共预算拨款</t>
  </si>
  <si>
    <t>（一）一般公共服务支出</t>
  </si>
  <si>
    <t>（二）政府性基金预算拨款</t>
  </si>
  <si>
    <t>（二）科学技术支出</t>
  </si>
  <si>
    <t>（三）国有资本经营预算拨款</t>
  </si>
  <si>
    <t>（三）社会保障和就业支出</t>
  </si>
  <si>
    <t>二、上年结转</t>
  </si>
  <si>
    <t>（四）卫生健康支出</t>
  </si>
  <si>
    <t>（五）自然资源海洋气象等支出</t>
  </si>
  <si>
    <t>（六）住房保障支出</t>
  </si>
  <si>
    <t>（七）灾害防治及应急管理支出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</si>
  <si>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</si>
  <si>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</si>
  <si>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</si>
  <si>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</si>
  <si>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</si>
  <si>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</si>
  <si>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</si>
  <si>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</si>
  <si>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</si>
  <si>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</si>
  <si>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</si>
  <si>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</si>
  <si>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</si>
  <si>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</si>
  <si>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</si>
  <si>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</si>
  <si>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</si>
  <si>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（二十五）债务还本支出</t>
  </si>
  <si>
    <t>（二十六）债务付息支出</t>
  </si>
  <si>
    <t>（二十七）债务发行费用支出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</si>
  <si>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</si>
  <si>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</si>
  <si>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</si>
  <si>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</si>
  <si>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</si>
  <si>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</si>
  <si>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</si>
  <si>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</si>
  <si>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</si>
  <si>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</si>
  <si>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</si>
  <si>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</si>
  <si>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</si>
  <si>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行政事业单位养老支出</t>
  </si>
  <si>
    <t>机关事业单位基本养老保险缴费支出</t>
  </si>
  <si>
    <t>其他行政事业单位养老支出</t>
  </si>
  <si>
    <t>抚恤</t>
  </si>
  <si>
    <t>死亡抚恤</t>
  </si>
  <si>
    <t>红十字事业</t>
  </si>
  <si>
    <t>行政运行</t>
  </si>
  <si>
    <t>其他红十字事业支出</t>
  </si>
  <si>
    <t>行政事业单位医疗</t>
  </si>
  <si>
    <t>行政单位医疗</t>
  </si>
  <si>
    <t>事业单位医疗</t>
  </si>
  <si>
    <t>公务员医疗补助</t>
  </si>
  <si>
    <t>其他行政事业单位医疗支出</t>
  </si>
  <si>
    <t>住房改革支出</t>
  </si>
  <si>
    <t>住房公积金</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</si>
  <si>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</si>
  <si>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</si>
  <si>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</si>
  <si>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</si>
  <si>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</si>
  <si>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</si>
  <si>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</si>
  <si>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</si>
  <si>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</si>
  <si>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</si>
  <si>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</si>
  <si>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</si>
  <si>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</si>
  <si>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</si>
  <si>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</si>
  <si>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</si>
  <si>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</si>
  <si>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</si>
  <si>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</si>
  <si>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</si>
  <si>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</si>
  <si>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</si>
  <si>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</si>
  <si>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</si>
  <si>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</si>
  <si>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</si>
  <si>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533400221100000252843</t>
  </si>
  <si>
    <t>事业人员工资支出</t>
  </si>
  <si>
    <t>30101</t>
  </si>
  <si>
    <t>基本工资</t>
  </si>
  <si>
    <t>533400210000000018155</t>
  </si>
  <si>
    <t>行政人员工资支出</t>
  </si>
  <si>
    <t>30102</t>
  </si>
  <si>
    <t>津贴补贴</t>
  </si>
  <si>
    <t>533400231100001419450</t>
  </si>
  <si>
    <t>公务员基础绩效奖</t>
  </si>
  <si>
    <t>30103</t>
  </si>
  <si>
    <t>奖金</t>
  </si>
  <si>
    <t>30107</t>
  </si>
  <si>
    <t>绩效工资</t>
  </si>
  <si>
    <t>533400231100001419442</t>
  </si>
  <si>
    <t>事业人员规范后绩效奖</t>
  </si>
  <si>
    <t>533400210000000018156</t>
  </si>
  <si>
    <t>社会保障缴费</t>
  </si>
  <si>
    <t>30108</t>
  </si>
  <si>
    <t>机关事业单位基本养老保险缴费</t>
  </si>
  <si>
    <t>30110</t>
  </si>
  <si>
    <t>职工基本医疗保险缴费</t>
  </si>
  <si>
    <t>30111</t>
  </si>
  <si>
    <t>公务员医疗补助缴费</t>
  </si>
  <si>
    <t>30112</t>
  </si>
  <si>
    <t>其他社会保障缴费</t>
  </si>
  <si>
    <t>533400210000000018157</t>
  </si>
  <si>
    <t>30113</t>
  </si>
  <si>
    <t>533400221100000252847</t>
  </si>
  <si>
    <t>30217</t>
  </si>
  <si>
    <t>533400210000000018163</t>
  </si>
  <si>
    <t>一般公用经费</t>
  </si>
  <si>
    <t>30207</t>
  </si>
  <si>
    <t>邮电费</t>
  </si>
  <si>
    <t>30208</t>
  </si>
  <si>
    <t>取暖费</t>
  </si>
  <si>
    <t>30205</t>
  </si>
  <si>
    <t>水费</t>
  </si>
  <si>
    <t>30206</t>
  </si>
  <si>
    <t>电费</t>
  </si>
  <si>
    <t>30201</t>
  </si>
  <si>
    <t>办公费</t>
  </si>
  <si>
    <t>533400231100001419453</t>
  </si>
  <si>
    <t>办公取暖费</t>
  </si>
  <si>
    <t>533400210000000018162</t>
  </si>
  <si>
    <t>工会经费</t>
  </si>
  <si>
    <t>30228</t>
  </si>
  <si>
    <t>533400241100002142584</t>
  </si>
  <si>
    <t>体检费</t>
  </si>
  <si>
    <t>30299</t>
  </si>
  <si>
    <t>其他商品和服务支出</t>
  </si>
  <si>
    <t>533400261100004888531</t>
  </si>
  <si>
    <t>福利费</t>
  </si>
  <si>
    <t>533400210000000018159</t>
  </si>
  <si>
    <t>公务用车运行维护费</t>
  </si>
  <si>
    <t>30231</t>
  </si>
  <si>
    <t>533400210000000018161</t>
  </si>
  <si>
    <t>行政公务交通补贴</t>
  </si>
  <si>
    <t>30239</t>
  </si>
  <si>
    <t>其他交通费用</t>
  </si>
  <si>
    <t>533400221100000252862</t>
  </si>
  <si>
    <t>公务用车租赁费</t>
  </si>
  <si>
    <t>533400261100004888572</t>
  </si>
  <si>
    <t>离退休人员公用经费</t>
  </si>
  <si>
    <t>533400241100002145006</t>
  </si>
  <si>
    <t>职工遗属补贴经费</t>
  </si>
  <si>
    <t>30305</t>
  </si>
  <si>
    <t>生活补助</t>
  </si>
  <si>
    <t>预算05-1表</t>
  </si>
  <si>
    <t>2026年部门项目支出预算表</t>
  </si>
  <si>
    <t>单位名称：云南省自然资源厅</t>
  </si>
  <si>
    <t>项目分类</t>
  </si>
  <si>
    <t>项目单位</t>
  </si>
  <si>
    <t>本年拨款</t>
  </si>
  <si>
    <t>其中：本次下达</t>
  </si>
  <si>
    <t>专项业务类</t>
  </si>
  <si>
    <t>533400251100003519133</t>
  </si>
  <si>
    <t>备灾救灾中心履职工作经费</t>
  </si>
  <si>
    <t>30209</t>
  </si>
  <si>
    <t>物业管理费</t>
  </si>
  <si>
    <t>30211</t>
  </si>
  <si>
    <t>差旅费</t>
  </si>
  <si>
    <t>30213</t>
  </si>
  <si>
    <t>维修（护）费</t>
  </si>
  <si>
    <t>30226</t>
  </si>
  <si>
    <t>劳务费</t>
  </si>
  <si>
    <t>30227</t>
  </si>
  <si>
    <t>委托业务费</t>
  </si>
  <si>
    <t>31003</t>
  </si>
  <si>
    <t>专用设备购置</t>
  </si>
  <si>
    <t>事业发展类</t>
  </si>
  <si>
    <t>533400261100004872413</t>
  </si>
  <si>
    <t>迪庆州红十字会事业运转及能力提升经费</t>
  </si>
  <si>
    <t>30215</t>
  </si>
  <si>
    <t>会议费</t>
  </si>
  <si>
    <t>30216</t>
  </si>
  <si>
    <t>培训费</t>
  </si>
  <si>
    <t>31002</t>
  </si>
  <si>
    <t>办公设备购置</t>
  </si>
  <si>
    <t>533400261100004874730</t>
  </si>
  <si>
    <t>迪庆州红十字会应急救护培训基地扩建项目经费</t>
  </si>
  <si>
    <t>31001</t>
  </si>
  <si>
    <t>房屋建筑物购建</t>
  </si>
  <si>
    <t>533400261100004874691</t>
  </si>
  <si>
    <t>迪庆州遗体和人体器官捐献缅怀园项目经费</t>
  </si>
  <si>
    <t>31005</t>
  </si>
  <si>
    <t>基础设施建设</t>
  </si>
  <si>
    <t>民生类</t>
  </si>
  <si>
    <t>533400251100003518378</t>
  </si>
  <si>
    <t>人道救助工作经费</t>
  </si>
  <si>
    <t>30202</t>
  </si>
  <si>
    <t>印刷费</t>
  </si>
  <si>
    <t>30306</t>
  </si>
  <si>
    <t>救济费</t>
  </si>
  <si>
    <t>533400261100004874780</t>
  </si>
  <si>
    <t>无偿献血及造血干细胞捐赠活动工作经费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</si>
  <si>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</si>
  <si>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</si>
  <si>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</si>
  <si>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</si>
  <si>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</si>
  <si>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</si>
  <si>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</si>
  <si>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</si>
  <si>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</si>
  <si>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</si>
  <si>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</si>
  <si>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</si>
  <si>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该项目为全州首个遗体和人体器官捐献缅怀纪念场所，建成后能够为遗体和人体器官捐献者家属及社会公众提供缅怀捐献者的平台，每年不定期举办多场次的遗体和人体器官捐献者缅怀纪念活动，便于向公众弘扬捐献者无私奉献的大爱精神，倡导捐献光荣的理念，促进社会文明进步。</t>
  </si>
  <si>
    <t>产出指标</t>
  </si>
  <si>
    <t>数量指标</t>
  </si>
  <si>
    <t>工程总量</t>
  </si>
  <si>
    <t>=</t>
  </si>
  <si>
    <t>1165</t>
  </si>
  <si>
    <t>平方米/公里/立方/亩等</t>
  </si>
  <si>
    <t>定量指标</t>
  </si>
  <si>
    <t>反映新建、改造、修缮工程量完成情况。</t>
  </si>
  <si>
    <t>工程数量</t>
  </si>
  <si>
    <t>1.00</t>
  </si>
  <si>
    <t>个/标段</t>
  </si>
  <si>
    <t>反映工程设计实现的功能数量或工程的相对独立单元的数量。</t>
  </si>
  <si>
    <t>质量指标</t>
  </si>
  <si>
    <t>竣工验收合格率</t>
  </si>
  <si>
    <t>&gt;=</t>
  </si>
  <si>
    <t>90</t>
  </si>
  <si>
    <t>%</t>
  </si>
  <si>
    <t>定性指标</t>
  </si>
  <si>
    <t>反映项目验收情况。
竣工验收合格率=（验收合格单元工程数量/完工单元工程总数）×100%。</t>
  </si>
  <si>
    <t>效益指标</t>
  </si>
  <si>
    <t>社会效益</t>
  </si>
  <si>
    <t>综合使用率</t>
  </si>
  <si>
    <t>反映设施建成后的利用、使用的情况。
综合使用率=（投入使用的基础建设工程建设内容/完成建设内容）*100%</t>
  </si>
  <si>
    <t>可持续影响</t>
  </si>
  <si>
    <t>使用年限</t>
  </si>
  <si>
    <t>年</t>
  </si>
  <si>
    <t>通过工程设计使用年限反映可持续的效果。</t>
  </si>
  <si>
    <t>满意度指标</t>
  </si>
  <si>
    <t>服务对象满意度</t>
  </si>
  <si>
    <t>人群满意度</t>
  </si>
  <si>
    <t>调查人群中对设施建设或设施运行的满意度。
受益人群覆盖率=（调查人群中对设施建设或设施运行的人数/问卷调查人数）*100%</t>
  </si>
  <si>
    <t>1、2025年继续开展红十字“博爱送万家”人道救助活动，为全州范围内各类最易受损群体送去党和政府以及社会各界爱心人士的关爱，着力解决困难群众的急难愁盼问题，，活动受益人数不少于15000人。
2、做好募捐筹资工作，进一步增强人道救助和服务能力，年度总筹款达到300万元以上；提升人道资源动员工作水平和管理能力，打造募捐筹资项目品牌，
3、继续实施“爱心·圆梦”等品牌救助活动，助力社区治理和乡村振兴，提高困难群众人道救助受益面，全年救助不少于130人。</t>
  </si>
  <si>
    <t>购置设备数量</t>
  </si>
  <si>
    <t>台（套）</t>
  </si>
  <si>
    <t>反映购置数量完成情况。</t>
  </si>
  <si>
    <t>救助对象人数（人次）</t>
  </si>
  <si>
    <t>10000</t>
  </si>
  <si>
    <t>人/人次</t>
  </si>
  <si>
    <t>反映应保尽保、应救尽救对象的人数（人次）情况。</t>
  </si>
  <si>
    <t>宣传活动举办次数</t>
  </si>
  <si>
    <t>次</t>
  </si>
  <si>
    <t>反映组织宣传活动次数的情况。</t>
  </si>
  <si>
    <t>救助对象认定准确率</t>
  </si>
  <si>
    <t>100</t>
  </si>
  <si>
    <t>反映救助对象认定的准确情况。
救助对象认定准确率=抽检符合标准的救助对象数/抽检实际救助对象数*100%</t>
  </si>
  <si>
    <t>时效指标</t>
  </si>
  <si>
    <t>救助发放及时率</t>
  </si>
  <si>
    <t>反映发放单位及时发放救助资金的情况。
救助发放及时率=时限内发放救助资金额/应发放救助资金额*100%</t>
  </si>
  <si>
    <t>经济效益</t>
  </si>
  <si>
    <t>募集捐赠款物</t>
  </si>
  <si>
    <t>80</t>
  </si>
  <si>
    <t>万元</t>
  </si>
  <si>
    <t>反映举办活动募集捐赠款物的情况。</t>
  </si>
  <si>
    <t>政策知晓率</t>
  </si>
  <si>
    <t>反映救助政策的宣传效果情况。
政策知晓率=调查中救助政策知晓人数/调查总人数*100%</t>
  </si>
  <si>
    <t>宣传报道次数</t>
  </si>
  <si>
    <t>举办的公益演出活动被媒体宣传报道的次数，反映其引领示范作用的体现情况。</t>
  </si>
  <si>
    <t>设备使用年限</t>
  </si>
  <si>
    <t>反映新投入设备使用年限情况。</t>
  </si>
  <si>
    <t>救助对象满意度</t>
  </si>
  <si>
    <t>反映获救助对象的满意程度。
救助对象满意度=调查中满意和较满意的获救助人员数/调查总人数*100%</t>
  </si>
  <si>
    <t>迪庆州红十字会应急救护培训基地扩建项目建设地点位于迪庆州红十字会备灾救灾中心院内，备灾救灾中心大楼西侧空地，总用地面积约527.69平方米，建设内容为：新建生命健康体验馆及州红十字会培训中心，建筑面积1108.37平方米。其中一层为生命健康体验馆，主要功能区包含触摸屏互动体验、地震体验平台、心肺复苏体验、结绳演练学习、模拟灭火系统、交通模拟系统及相关配套用房等。二层为州红十字会培训中心，主要功能区为培训多功能大厅、会议室、培训教室、业务用房及相关配套用房等。</t>
  </si>
  <si>
    <t>1108.37</t>
  </si>
  <si>
    <t>20</t>
  </si>
  <si>
    <t>受益人群满意度</t>
  </si>
  <si>
    <t>一是我会不断建立和完善备灾储备机制，极大地缓解灾区困难。长期以来，充分发挥自身优势积极参与重大自然灾害救助工作，凸显作为政府人道领域助手的作用。弘扬“人道、博爱、奉献”的红十字精神，进一步促进了和谐社会的建设，随时准备向广大灾区群众提供帮助。二是为仓储物资购买物资保险，最大程度地减少因意外发生而产生的损失。三是更好的服务我州先天性心脏病患儿，真正做到“早发现、早诊断、早治疗”。</t>
  </si>
  <si>
    <t>消防巡查次数</t>
  </si>
  <si>
    <t>次（期）</t>
  </si>
  <si>
    <t>反映每年消防巡查次数的情况。</t>
  </si>
  <si>
    <t>物业管理面积</t>
  </si>
  <si>
    <t>1842.61</t>
  </si>
  <si>
    <t>平方米</t>
  </si>
  <si>
    <t>反映物业管理合同约定的服务区域、办公区域室内外（含绿化）面积之和。</t>
  </si>
  <si>
    <t>仓库物资保险购买数量</t>
  </si>
  <si>
    <t>为仓库购买物资保险，最大程度减少因意外发生而产生的损失</t>
  </si>
  <si>
    <t>仓库设备、消防设备更新采购验收合格率</t>
  </si>
  <si>
    <t>反映仓库设备、消防设备更新的情况。仓库设备、消防设备更新合格率=仓库设备、消防设备更新合格数量/仓库设备、消防设备更新数量*100%</t>
  </si>
  <si>
    <t>救灾救助物资运达时效</t>
  </si>
  <si>
    <t>&lt;=</t>
  </si>
  <si>
    <t>48</t>
  </si>
  <si>
    <t>小时</t>
  </si>
  <si>
    <t>反映救灾救助物资48小时运抵目的地时间限制。</t>
  </si>
  <si>
    <t>维修服务需求保障程度</t>
  </si>
  <si>
    <t>反映维修等服务满足委托单位的程度。（实际运用时根据项目对物业的需求，主要通过整体评价的方式进行评价。）</t>
  </si>
  <si>
    <t>全年发生重大安全生产事故次数</t>
  </si>
  <si>
    <t>0</t>
  </si>
  <si>
    <t>通过日常检查确保仓库安全，确保无重大安全事故发生</t>
  </si>
  <si>
    <t>服务受益人员满意度</t>
  </si>
  <si>
    <t>反映维修服务受益人员满意程度。</t>
  </si>
  <si>
    <t>无偿献血活动举办次数</t>
  </si>
  <si>
    <t>反映组织无偿献血活动举办次数的情况。</t>
  </si>
  <si>
    <t>无偿献血活动举办次数参与人次</t>
  </si>
  <si>
    <t>60</t>
  </si>
  <si>
    <t>人次</t>
  </si>
  <si>
    <t>反映宣传活动参与人次情况。</t>
  </si>
  <si>
    <t>社会公众满意度</t>
  </si>
  <si>
    <t>反映社会公众对宣传的满意程度。</t>
  </si>
  <si>
    <t>着力推进备灾救灾体系建设，及时完善应急救援预案，加强物资储备体系建设，加强备灾救灾基础设施建设；有力推进应急救护培训，加大普及公众急救知识和技能的培训，加强应急救护培训标准化建设公众应急救护知识和技能普及率有效提升，红十字救护员队伍不断发展壮大，群众性应急救护培训主体作用得到充分发挥；扎实开展人道救助和人道服务，持续做实医疗救助，持续开展“博爱送万家”活动，持续推动博爱助学；切实做好“三献”工作，进一步完善无偿献血、造血干细胞和遗体、人体器官捐献动员机制，以救死扶伤、扶危济困、人道关怀为主要内容的红十字人道服务深入城乡社区；志愿服务深入开展，会员、青少年和志愿者成为红十字事业发展的重要人力支撑，资源动员能力和社会公信力有新的提高；</t>
  </si>
  <si>
    <t>会议次数</t>
  </si>
  <si>
    <t>反映预算部门（单位）组织开展各类会议的总次数。</t>
  </si>
  <si>
    <t>购买档案柜数量</t>
  </si>
  <si>
    <t>3.00</t>
  </si>
  <si>
    <t>组织培训期数</t>
  </si>
  <si>
    <t>反映预算部门（单位）组织开展各类培训的期数。</t>
  </si>
  <si>
    <t>会议人次</t>
  </si>
  <si>
    <t>40</t>
  </si>
  <si>
    <t>反映预算部门（单位）组织开展各类会议的参与人次。</t>
  </si>
  <si>
    <t>参加州外业务能力培训次数</t>
  </si>
  <si>
    <t>反映对外参加业务能力提升情况</t>
  </si>
  <si>
    <t>验收通过率</t>
  </si>
  <si>
    <t>98</t>
  </si>
  <si>
    <t>反映设备购置的产品质量情况。
验收通过率=（通过验收的购置数量/购置总数量）*100%。</t>
  </si>
  <si>
    <t>培训出勤率</t>
  </si>
  <si>
    <t>反映预算部门（单位）组织开展各类培训中参训人员的出勤情况。
培训出勤率=（实际出勤学员数量/参加培训学员数量）*100%。</t>
  </si>
  <si>
    <t>设备部署及时率</t>
  </si>
  <si>
    <t>反映新购设备按时部署情况。
设备部署及时率=（及时部署设备数量/新购设备总数）*100%。</t>
  </si>
  <si>
    <t>使用人员满意度</t>
  </si>
  <si>
    <t>反映服务对象对购置设备的整体满意情况。
使用人员满意度=（对购置设备满意的人数/问卷调查人数）*100%。</t>
  </si>
  <si>
    <t>预算06表</t>
  </si>
  <si>
    <t>2026年政府性基金预算支出预算表</t>
  </si>
  <si>
    <t>政府性基金预算支出</t>
  </si>
  <si>
    <t>注：我单位无政府性基金，故改表为空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</si>
  <si>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</si>
  <si>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</si>
  <si>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</si>
  <si>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</si>
  <si>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</si>
  <si>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</si>
  <si>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</si>
  <si>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</si>
  <si>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</si>
  <si>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</si>
  <si>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</si>
  <si>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</si>
  <si>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车辆加油</t>
  </si>
  <si>
    <t>C23120302 车辆加油、添加燃料服务</t>
  </si>
  <si>
    <t>车辆保养和维修</t>
  </si>
  <si>
    <t>C23120301 车辆维修和保养服务</t>
  </si>
  <si>
    <t>车辆保险</t>
  </si>
  <si>
    <t>C1804010201 机动车保险服务</t>
  </si>
  <si>
    <t>复印纸</t>
  </si>
  <si>
    <t>A05040101 复印纸</t>
  </si>
  <si>
    <t>件</t>
  </si>
  <si>
    <t>打印一体机</t>
  </si>
  <si>
    <t>A05010502 文件柜</t>
  </si>
  <si>
    <t>组</t>
  </si>
  <si>
    <t>迪庆州红十字会应急救护培训基地扩建项目</t>
  </si>
  <si>
    <t>B01029900 其他业务用房施工</t>
  </si>
  <si>
    <t>项</t>
  </si>
  <si>
    <t>预算08表</t>
  </si>
  <si>
    <t>2026年部门政府购买服务预算表</t>
  </si>
  <si>
    <t>政府购买服务项目</t>
  </si>
  <si>
    <t>政府购买服务目录</t>
  </si>
  <si>
    <t>注：我单位无政府购买服务，故改表为空</t>
  </si>
  <si>
    <t>预算09-1表</t>
  </si>
  <si>
    <t>2026年州对下转移支付预算表</t>
  </si>
  <si>
    <t>单位名称（项目）</t>
  </si>
  <si>
    <t>地区</t>
  </si>
  <si>
    <t>政府性基金</t>
  </si>
  <si>
    <t>香格里拉</t>
  </si>
  <si>
    <t>维西</t>
  </si>
  <si>
    <t>德钦</t>
  </si>
  <si>
    <t>香格里拉产业园区</t>
  </si>
  <si>
    <t>未分配到地区数</t>
  </si>
  <si>
    <t>注：我单位无对下转移支出，故改表为空</t>
  </si>
  <si>
    <t>预算09-2表</t>
  </si>
  <si>
    <t>2026年州对下转移支付绩效目标表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</si>
  <si>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</si>
  <si>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</si>
  <si>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</si>
  <si>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</si>
  <si>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</si>
  <si>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</si>
  <si>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</si>
  <si>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</si>
  <si>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</si>
  <si>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</si>
  <si>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</si>
  <si>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</si>
  <si>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 xml:space="preserve">   我单位无新增资产配置，故该表为空。</t>
  </si>
  <si>
    <t>预算11表</t>
  </si>
  <si>
    <t>2026年上级转移支付补助项目支出预算表</t>
  </si>
  <si>
    <t>上级补助</t>
  </si>
  <si>
    <t>注：我单位无对上级转移支出，故改表为空</t>
  </si>
  <si>
    <t>预算12表</t>
  </si>
  <si>
    <t>2026年部门项目支出中期规划预算表</t>
  </si>
  <si>
    <t>项目级次</t>
  </si>
  <si>
    <t>2026年</t>
  </si>
  <si>
    <t>2027年</t>
  </si>
  <si>
    <t>2028年</t>
  </si>
  <si>
    <t>311 专项业务类</t>
  </si>
  <si>
    <t>本级</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</si>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</sst>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7">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b/>
      <sz val="11"/>
      <color theme="1"/>
      <name val="宋体"/>
      <charset val="134"/>
      <scheme val="minor"/>
    </font>
    <font>
      <sz val="11"/>
      <name val="宋体"/>
      <charset val="134"/>
      <scheme val="minor"/>
    </font>
    <font>
      <sz val="9"/>
      <name val="宋体"/>
      <charset val="134"/>
    </font>
    <font>
      <b/>
      <sz val="19.5"/>
      <name val="宋体"/>
      <charset val="134"/>
    </font>
    <font>
      <sz val="10.5"/>
      <name val="宋体"/>
      <charset val="134"/>
    </font>
    <font>
      <sz val="9"/>
      <name val="SimSun"/>
      <charset val="134"/>
    </font>
    <font>
      <b/>
      <sz val="10.5"/>
      <name val="宋体"/>
      <charset val="134"/>
    </font>
    <font>
      <b/>
      <sz val="9"/>
      <name val="宋体"/>
      <charset val="134"/>
    </font>
    <font>
      <sz val="10.5"/>
      <name val="宋体"/>
      <charset val="134"/>
      <scheme val="major"/>
    </font>
    <font>
      <b/>
      <sz val="22"/>
      <color rgb="FF000000"/>
      <name val="宋体"/>
      <charset val="134"/>
    </font>
    <font>
      <sz val="10.5"/>
      <color rgb="FF000000"/>
      <name val="宋体"/>
      <charset val="134"/>
    </font>
    <font>
      <b/>
      <sz val="9"/>
      <color rgb="FF000000"/>
      <name val="宋体"/>
      <charset val="134"/>
    </font>
    <font>
      <b/>
      <sz val="10"/>
      <color rgb="FF000000"/>
      <name val="宋体"/>
      <charset val="134"/>
    </font>
    <font>
      <b/>
      <sz val="9"/>
      <color theme="1"/>
      <name val="宋体"/>
      <charset val="134"/>
    </font>
    <font>
      <sz val="10"/>
      <color theme="1"/>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2" borderId="2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3" applyNumberFormat="0" applyFill="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5" fillId="0" borderId="0" applyNumberFormat="0" applyFill="0" applyBorder="0" applyAlignment="0" applyProtection="0">
      <alignment vertical="center"/>
    </xf>
    <xf numFmtId="0" fontId="36" fillId="3" borderId="25" applyNumberFormat="0" applyAlignment="0" applyProtection="0">
      <alignment vertical="center"/>
    </xf>
    <xf numFmtId="0" fontId="37" fillId="4" borderId="26" applyNumberFormat="0" applyAlignment="0" applyProtection="0">
      <alignment vertical="center"/>
    </xf>
    <xf numFmtId="0" fontId="38" fillId="4" borderId="25" applyNumberFormat="0" applyAlignment="0" applyProtection="0">
      <alignment vertical="center"/>
    </xf>
    <xf numFmtId="0" fontId="39" fillId="5" borderId="27" applyNumberFormat="0" applyAlignment="0" applyProtection="0">
      <alignment vertical="center"/>
    </xf>
    <xf numFmtId="0" fontId="40" fillId="0" borderId="28" applyNumberFormat="0" applyFill="0" applyAlignment="0" applyProtection="0">
      <alignment vertical="center"/>
    </xf>
    <xf numFmtId="0" fontId="41" fillId="0" borderId="29" applyNumberFormat="0" applyFill="0" applyAlignment="0" applyProtection="0">
      <alignment vertical="center"/>
    </xf>
    <xf numFmtId="0" fontId="42" fillId="6" borderId="0" applyNumberFormat="0" applyBorder="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176" fontId="9" fillId="0" borderId="7">
      <alignment horizontal="right" vertical="center"/>
    </xf>
    <xf numFmtId="177" fontId="9" fillId="0" borderId="7">
      <alignment horizontal="right" vertical="center"/>
    </xf>
    <xf numFmtId="10" fontId="9" fillId="0" borderId="7">
      <alignment horizontal="right" vertical="center"/>
    </xf>
    <xf numFmtId="178" fontId="9" fillId="0" borderId="7">
      <alignment horizontal="right" vertical="center"/>
    </xf>
    <xf numFmtId="49" fontId="9" fillId="0" borderId="7">
      <alignment horizontal="left" vertical="center" wrapText="1"/>
    </xf>
    <xf numFmtId="178" fontId="9" fillId="0" borderId="7">
      <alignment horizontal="right" vertical="center"/>
    </xf>
    <xf numFmtId="179" fontId="9" fillId="0" borderId="7">
      <alignment horizontal="right" vertical="center"/>
    </xf>
    <xf numFmtId="180" fontId="9" fillId="0" borderId="7">
      <alignment horizontal="right" vertical="center"/>
    </xf>
  </cellStyleXfs>
  <cellXfs count="234">
    <xf numFmtId="0" fontId="0" fillId="0" borderId="0" xfId="0" applyFont="1" applyBorder="1"/>
    <xf numFmtId="49" fontId="1" fillId="0" borderId="0" xfId="0" applyNumberFormat="1" applyFont="1" applyBorder="1"/>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1"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5" fillId="0" borderId="7"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protection locked="0"/>
    </xf>
    <xf numFmtId="4" fontId="3" fillId="0" borderId="7" xfId="0" applyNumberFormat="1" applyFont="1" applyFill="1" applyBorder="1" applyAlignment="1" applyProtection="1">
      <alignment horizontal="right" vertical="center" wrapText="1"/>
      <protection locked="0"/>
    </xf>
    <xf numFmtId="178" fontId="5" fillId="0" borderId="7" xfId="54" applyNumberFormat="1" applyFont="1" applyBorder="1">
      <alignment horizontal="right" vertical="center"/>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6" fillId="0" borderId="0" xfId="0" applyFont="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8" fontId="5" fillId="0" borderId="7" xfId="0" applyNumberFormat="1" applyFont="1" applyBorder="1" applyAlignment="1">
      <alignment horizontal="right" vertical="center"/>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0" applyFont="1" applyBorder="1"/>
    <xf numFmtId="0" fontId="8" fillId="0" borderId="0" xfId="0" applyFont="1" applyBorder="1"/>
    <xf numFmtId="49" fontId="9" fillId="0" borderId="0" xfId="53" applyNumberFormat="1" applyFont="1" applyBorder="1">
      <alignment horizontal="left" vertical="center" wrapText="1"/>
    </xf>
    <xf numFmtId="49" fontId="9" fillId="0" borderId="0" xfId="53" applyNumberFormat="1" applyFont="1" applyBorder="1" applyAlignment="1">
      <alignment horizontal="right" vertical="center" wrapText="1"/>
    </xf>
    <xf numFmtId="49" fontId="10" fillId="0" borderId="0" xfId="53" applyNumberFormat="1" applyFont="1" applyBorder="1" applyAlignment="1">
      <alignment horizontal="center" vertical="center" wrapText="1"/>
    </xf>
    <xf numFmtId="49" fontId="9" fillId="0" borderId="8" xfId="53" applyNumberFormat="1" applyFont="1" applyBorder="1" applyAlignment="1">
      <alignment horizontal="left" vertical="center" wrapText="1"/>
    </xf>
    <xf numFmtId="49" fontId="9" fillId="0" borderId="9" xfId="53" applyNumberFormat="1" applyFont="1" applyBorder="1" applyAlignment="1">
      <alignment horizontal="left" vertical="center" wrapText="1"/>
    </xf>
    <xf numFmtId="49" fontId="11" fillId="0" borderId="10" xfId="53" applyNumberFormat="1" applyFont="1" applyBorder="1" applyAlignment="1">
      <alignment horizontal="center" vertical="center" wrapText="1"/>
    </xf>
    <xf numFmtId="49" fontId="11" fillId="0" borderId="11" xfId="53" applyNumberFormat="1" applyFont="1" applyBorder="1" applyAlignment="1">
      <alignment horizontal="center" vertical="center" wrapText="1"/>
    </xf>
    <xf numFmtId="49" fontId="11" fillId="0" borderId="7" xfId="53" applyNumberFormat="1" applyFont="1" applyBorder="1" applyAlignment="1">
      <alignment horizontal="center" vertical="center" wrapText="1"/>
    </xf>
    <xf numFmtId="49" fontId="11" fillId="0" borderId="12" xfId="53" applyNumberFormat="1" applyFont="1" applyBorder="1" applyAlignment="1">
      <alignment horizontal="center" vertical="center" wrapText="1"/>
    </xf>
    <xf numFmtId="49" fontId="11" fillId="0" borderId="13" xfId="53" applyNumberFormat="1" applyFont="1" applyBorder="1" applyAlignment="1">
      <alignment horizontal="center" vertical="center" wrapText="1"/>
    </xf>
    <xf numFmtId="49" fontId="12" fillId="0" borderId="7" xfId="53" applyNumberFormat="1" applyFont="1" applyBorder="1" applyAlignment="1">
      <alignment horizontal="center" vertical="center" wrapText="1"/>
    </xf>
    <xf numFmtId="49" fontId="11" fillId="0" borderId="7" xfId="53" applyNumberFormat="1" applyFont="1" applyBorder="1" applyAlignment="1">
      <alignment horizontal="left" vertical="center" wrapText="1" indent="1"/>
    </xf>
    <xf numFmtId="49" fontId="11" fillId="0" borderId="7" xfId="53" applyNumberFormat="1" applyFont="1" applyBorder="1">
      <alignment horizontal="left" vertical="center" wrapText="1"/>
    </xf>
    <xf numFmtId="180" fontId="9" fillId="0" borderId="7" xfId="56" applyNumberFormat="1" applyFont="1" applyBorder="1">
      <alignment horizontal="right" vertical="center"/>
    </xf>
    <xf numFmtId="178" fontId="9" fillId="0" borderId="7" xfId="54" applyNumberFormat="1" applyFont="1" applyBorder="1">
      <alignment horizontal="right" vertical="center"/>
    </xf>
    <xf numFmtId="49" fontId="13" fillId="0" borderId="7" xfId="53" applyNumberFormat="1" applyFont="1" applyBorder="1" applyAlignment="1">
      <alignment horizontal="center" vertical="center" wrapText="1"/>
    </xf>
    <xf numFmtId="180" fontId="14" fillId="0" borderId="7" xfId="56" applyNumberFormat="1" applyFont="1" applyBorder="1">
      <alignment horizontal="right" vertical="center"/>
    </xf>
    <xf numFmtId="178" fontId="14" fillId="0" borderId="7" xfId="54" applyNumberFormat="1" applyFont="1" applyBorder="1">
      <alignment horizontal="right" vertical="center"/>
    </xf>
    <xf numFmtId="0" fontId="15" fillId="0" borderId="0" xfId="0" applyFont="1" applyAlignment="1">
      <alignment horizontal="left" vertical="center"/>
    </xf>
    <xf numFmtId="0" fontId="15" fillId="0" borderId="0" xfId="0" applyFont="1" applyBorder="1" applyAlignment="1">
      <alignment horizontal="left" vertical="center"/>
    </xf>
    <xf numFmtId="0" fontId="0" fillId="0" borderId="0" xfId="0" applyFont="1" applyBorder="1" applyAlignment="1">
      <alignment wrapText="1"/>
    </xf>
    <xf numFmtId="0" fontId="3" fillId="0" borderId="0" xfId="0" applyFont="1" applyBorder="1" applyAlignment="1" applyProtection="1">
      <alignment horizontal="right" vertical="center"/>
      <protection locked="0"/>
    </xf>
    <xf numFmtId="0" fontId="16" fillId="0" borderId="0" xfId="0" applyFont="1" applyBorder="1" applyAlignment="1">
      <alignment horizontal="center" vertical="center"/>
    </xf>
    <xf numFmtId="0" fontId="6"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7" fillId="0" borderId="7" xfId="0" applyFont="1" applyBorder="1" applyAlignment="1">
      <alignment vertical="center" wrapText="1"/>
    </xf>
    <xf numFmtId="0" fontId="17" fillId="0" borderId="7" xfId="0" applyFont="1" applyBorder="1" applyAlignment="1" applyProtection="1">
      <alignment vertical="center" wrapText="1"/>
      <protection locked="0"/>
    </xf>
    <xf numFmtId="0" fontId="1" fillId="0" borderId="0" xfId="0" applyFont="1" applyBorder="1" applyAlignment="1">
      <alignment horizontal="right" vertical="center" wrapText="1"/>
    </xf>
    <xf numFmtId="0" fontId="3" fillId="0" borderId="0" xfId="0" applyFont="1" applyBorder="1" applyAlignment="1" applyProtection="1">
      <alignment horizontal="right" vertical="center" wrapText="1"/>
      <protection locked="0"/>
    </xf>
    <xf numFmtId="0" fontId="16" fillId="0" borderId="0"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3" fillId="0" borderId="0" xfId="0" applyFont="1" applyBorder="1" applyAlignment="1" applyProtection="1">
      <alignment horizontal="right"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178" fontId="5" fillId="0" borderId="7" xfId="54" applyNumberFormat="1" applyFont="1" applyBorder="1" applyAlignment="1">
      <alignment horizontal="right" vertical="center" wrapText="1"/>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49" fontId="5" fillId="0" borderId="7" xfId="53" applyNumberFormat="1" applyFont="1" applyBorder="1" applyAlignment="1">
      <alignment horizontal="left" vertical="center" wrapText="1"/>
    </xf>
    <xf numFmtId="0" fontId="3" fillId="0" borderId="15" xfId="0" applyFont="1" applyBorder="1" applyAlignment="1">
      <alignment horizontal="left" vertical="center" wrapText="1" indent="2"/>
    </xf>
    <xf numFmtId="178" fontId="5" fillId="0" borderId="15" xfId="54" applyNumberFormat="1" applyFont="1" applyBorder="1" applyAlignment="1">
      <alignment horizontal="right" vertical="center" wrapText="1"/>
    </xf>
    <xf numFmtId="178" fontId="5" fillId="0" borderId="16" xfId="54" applyNumberFormat="1" applyFont="1" applyBorder="1" applyAlignment="1">
      <alignment horizontal="right" vertical="center" wrapText="1"/>
    </xf>
    <xf numFmtId="0" fontId="3" fillId="0" borderId="0" xfId="0" applyFont="1" applyBorder="1" applyAlignment="1" applyProtection="1">
      <alignment vertical="top" wrapText="1"/>
      <protection locked="0"/>
    </xf>
    <xf numFmtId="0" fontId="3" fillId="0" borderId="0" xfId="0" applyFont="1" applyBorder="1" applyAlignment="1">
      <alignment horizontal="right" vertical="center" wrapText="1"/>
    </xf>
    <xf numFmtId="0" fontId="6" fillId="0" borderId="0" xfId="0" applyFont="1" applyBorder="1" applyAlignment="1" applyProtection="1">
      <alignment horizontal="center" vertical="center" wrapText="1"/>
      <protection locked="0"/>
    </xf>
    <xf numFmtId="0" fontId="3" fillId="0" borderId="0" xfId="0" applyFont="1" applyBorder="1" applyAlignment="1" applyProtection="1">
      <alignment horizontal="right"/>
      <protection locked="0"/>
    </xf>
    <xf numFmtId="0" fontId="3" fillId="0" borderId="0" xfId="0" applyFont="1" applyBorder="1" applyAlignment="1">
      <alignment horizontal="right" wrapText="1"/>
    </xf>
    <xf numFmtId="0" fontId="4" fillId="0" borderId="17"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4" fillId="0" borderId="18" xfId="0" applyFont="1" applyBorder="1" applyAlignment="1">
      <alignment horizontal="center" vertical="center" wrapText="1"/>
    </xf>
    <xf numFmtId="0" fontId="4" fillId="0" borderId="18" xfId="0" applyFont="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19"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indent="2"/>
    </xf>
    <xf numFmtId="0" fontId="3" fillId="0" borderId="19" xfId="0" applyFont="1" applyBorder="1" applyAlignment="1">
      <alignment horizontal="left" vertical="center" wrapText="1"/>
    </xf>
    <xf numFmtId="4" fontId="3" fillId="0" borderId="19"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18" fillId="0" borderId="20" xfId="0" applyFont="1" applyBorder="1" applyAlignment="1">
      <alignment horizontal="center"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4" fontId="18" fillId="0" borderId="19" xfId="0" applyNumberFormat="1" applyFont="1" applyBorder="1" applyAlignment="1" applyProtection="1">
      <alignment horizontal="right" vertical="center"/>
      <protection locked="0"/>
    </xf>
    <xf numFmtId="4" fontId="18" fillId="0" borderId="7" xfId="0" applyNumberFormat="1" applyFont="1" applyBorder="1" applyAlignment="1" applyProtection="1">
      <alignment horizontal="right" vertical="center"/>
      <protection locked="0"/>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Border="1" applyAlignment="1">
      <alignment horizontal="right"/>
    </xf>
    <xf numFmtId="0" fontId="4" fillId="0" borderId="19" xfId="0" applyFont="1" applyBorder="1" applyAlignment="1">
      <alignment horizontal="center" vertical="center"/>
    </xf>
    <xf numFmtId="0" fontId="4" fillId="0" borderId="19" xfId="0" applyFont="1" applyBorder="1" applyAlignment="1" applyProtection="1">
      <alignment horizontal="center" vertical="center"/>
      <protection locked="0"/>
    </xf>
    <xf numFmtId="0" fontId="3" fillId="0" borderId="6" xfId="0" applyFont="1" applyFill="1" applyBorder="1" applyAlignment="1" applyProtection="1">
      <alignment horizontal="left" vertical="center" wrapText="1"/>
    </xf>
    <xf numFmtId="0" fontId="3" fillId="0" borderId="19" xfId="0" applyFont="1" applyFill="1" applyBorder="1" applyAlignment="1" applyProtection="1">
      <alignment horizontal="left" vertical="center" wrapText="1"/>
    </xf>
    <xf numFmtId="0" fontId="3" fillId="0" borderId="19" xfId="0" applyFont="1" applyFill="1" applyBorder="1" applyAlignment="1" applyProtection="1">
      <alignment horizontal="right" vertical="center"/>
    </xf>
    <xf numFmtId="4" fontId="3" fillId="0" borderId="19" xfId="0" applyNumberFormat="1" applyFont="1" applyFill="1" applyBorder="1" applyAlignment="1" applyProtection="1">
      <alignment horizontal="right" vertical="center"/>
      <protection locked="0"/>
    </xf>
    <xf numFmtId="4" fontId="3" fillId="0" borderId="7" xfId="0" applyNumberFormat="1" applyFont="1" applyFill="1" applyBorder="1" applyAlignment="1" applyProtection="1">
      <alignment horizontal="right" vertical="center"/>
      <protection locked="0"/>
    </xf>
    <xf numFmtId="0" fontId="3" fillId="0" borderId="20" xfId="0" applyFont="1" applyFill="1" applyBorder="1" applyAlignment="1" applyProtection="1">
      <alignment horizontal="center" vertical="center"/>
    </xf>
    <xf numFmtId="0" fontId="3" fillId="0" borderId="18" xfId="0" applyFont="1" applyFill="1" applyBorder="1" applyAlignment="1" applyProtection="1">
      <alignment horizontal="left" vertical="center"/>
    </xf>
    <xf numFmtId="0" fontId="1"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1" fillId="0" borderId="0" xfId="0" applyFont="1" applyBorder="1" applyAlignment="1">
      <alignment horizontal="right"/>
    </xf>
    <xf numFmtId="0" fontId="4" fillId="0" borderId="7" xfId="0" applyFont="1" applyBorder="1" applyAlignment="1">
      <alignment horizontal="center" vertical="center"/>
    </xf>
    <xf numFmtId="0" fontId="19" fillId="0" borderId="7" xfId="0" applyFont="1" applyBorder="1" applyAlignment="1" applyProtection="1">
      <alignment horizontal="center" vertical="center" wrapText="1"/>
      <protection locked="0"/>
    </xf>
    <xf numFmtId="0" fontId="19" fillId="0" borderId="7" xfId="0" applyFont="1" applyBorder="1" applyAlignment="1">
      <alignment horizontal="center" vertical="center" wrapText="1"/>
    </xf>
    <xf numFmtId="178" fontId="20" fillId="0" borderId="7" xfId="54" applyNumberFormat="1" applyFont="1" applyBorder="1">
      <alignment horizontal="right" vertical="center"/>
    </xf>
    <xf numFmtId="0" fontId="3" fillId="0" borderId="7" xfId="0" applyFont="1" applyFill="1" applyBorder="1" applyAlignment="1" applyProtection="1">
      <alignment horizontal="left" vertical="center" wrapText="1"/>
    </xf>
    <xf numFmtId="0" fontId="3" fillId="0" borderId="7" xfId="0" applyFont="1" applyFill="1" applyBorder="1" applyAlignment="1" applyProtection="1">
      <alignment horizontal="left" vertical="center" wrapText="1"/>
      <protection locked="0"/>
    </xf>
    <xf numFmtId="0" fontId="21" fillId="0" borderId="7" xfId="0" applyFont="1" applyFill="1" applyBorder="1" applyAlignment="1" applyProtection="1">
      <alignment horizontal="left" vertical="center" wrapText="1"/>
    </xf>
    <xf numFmtId="0" fontId="21" fillId="0" borderId="7" xfId="0" applyFont="1" applyFill="1" applyBorder="1" applyAlignment="1" applyProtection="1">
      <alignment vertical="center"/>
    </xf>
    <xf numFmtId="0" fontId="5" fillId="0" borderId="7" xfId="0" applyFont="1" applyFill="1" applyBorder="1" applyAlignment="1" applyProtection="1">
      <alignment vertical="top"/>
      <protection locked="0"/>
    </xf>
    <xf numFmtId="0" fontId="21" fillId="0" borderId="7" xfId="0" applyFont="1" applyFill="1" applyBorder="1" applyAlignment="1" applyProtection="1">
      <alignment vertical="center" wrapText="1"/>
    </xf>
    <xf numFmtId="49" fontId="5" fillId="0" borderId="7" xfId="53" applyFont="1">
      <alignment horizontal="left" vertical="center" wrapText="1"/>
    </xf>
    <xf numFmtId="49" fontId="5" fillId="0" borderId="7" xfId="53" applyFont="1" applyAlignment="1">
      <alignment horizontal="left" vertical="center" wrapText="1"/>
    </xf>
    <xf numFmtId="0" fontId="1" fillId="0" borderId="0" xfId="0" applyFont="1" applyBorder="1" applyAlignment="1">
      <alignment vertical="top"/>
    </xf>
    <xf numFmtId="0" fontId="5" fillId="0" borderId="0" xfId="0" applyFont="1" applyBorder="1" applyAlignment="1">
      <alignment horizontal="left" vertical="center"/>
    </xf>
    <xf numFmtId="0" fontId="22" fillId="0" borderId="7" xfId="0" applyFont="1" applyBorder="1" applyAlignment="1">
      <alignment horizontal="center" vertical="center"/>
    </xf>
    <xf numFmtId="0" fontId="22" fillId="0" borderId="1" xfId="0" applyFont="1" applyBorder="1" applyAlignment="1">
      <alignment horizontal="center" vertical="center" wrapText="1"/>
    </xf>
    <xf numFmtId="0" fontId="5" fillId="0" borderId="7" xfId="0" applyFont="1" applyFill="1" applyBorder="1" applyAlignment="1" applyProtection="1">
      <alignment horizontal="left" vertical="top" wrapText="1"/>
      <protection locked="0"/>
    </xf>
    <xf numFmtId="178" fontId="5" fillId="0" borderId="7" xfId="54" applyFont="1">
      <alignment horizontal="right" vertical="center"/>
    </xf>
    <xf numFmtId="0" fontId="0" fillId="0" borderId="0" xfId="0" applyFont="1" applyBorder="1" applyAlignment="1">
      <alignment vertical="center"/>
    </xf>
    <xf numFmtId="0" fontId="22" fillId="0" borderId="7" xfId="0" applyFont="1" applyBorder="1" applyAlignment="1">
      <alignment horizontal="center" vertical="center" wrapText="1"/>
    </xf>
    <xf numFmtId="0" fontId="23" fillId="0" borderId="7" xfId="0" applyFont="1" applyBorder="1" applyAlignment="1">
      <alignment horizontal="center" vertical="center"/>
    </xf>
    <xf numFmtId="0" fontId="5" fillId="0" borderId="7" xfId="0" applyFont="1" applyFill="1" applyBorder="1" applyAlignment="1" applyProtection="1">
      <alignment horizontal="left" vertical="center" indent="1"/>
    </xf>
    <xf numFmtId="0" fontId="5" fillId="0" borderId="7" xfId="0" applyFont="1" applyFill="1" applyBorder="1" applyAlignment="1" applyProtection="1">
      <alignment horizontal="left" vertical="center"/>
    </xf>
    <xf numFmtId="0" fontId="21"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protection locked="0"/>
    </xf>
    <xf numFmtId="0" fontId="5" fillId="0" borderId="4" xfId="0" applyFont="1" applyFill="1" applyBorder="1" applyAlignment="1" applyProtection="1">
      <alignment horizontal="left" vertical="center"/>
      <protection locked="0"/>
    </xf>
    <xf numFmtId="0" fontId="3" fillId="0" borderId="7" xfId="0" applyFont="1" applyFill="1" applyBorder="1" applyAlignment="1" applyProtection="1">
      <alignment horizontal="right" vertical="center"/>
      <protection locked="0"/>
    </xf>
    <xf numFmtId="0" fontId="1" fillId="0" borderId="0" xfId="0" applyFont="1" applyBorder="1" applyAlignment="1">
      <alignment horizontal="center" wrapText="1"/>
    </xf>
    <xf numFmtId="0" fontId="24" fillId="0" borderId="0"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4" fontId="5" fillId="0" borderId="7" xfId="0" applyNumberFormat="1" applyFont="1" applyFill="1" applyBorder="1" applyAlignment="1" applyProtection="1">
      <alignment horizontal="right" vertical="center"/>
    </xf>
    <xf numFmtId="4" fontId="5" fillId="0" borderId="2" xfId="0" applyNumberFormat="1" applyFont="1" applyFill="1" applyBorder="1" applyAlignment="1" applyProtection="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7"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7" xfId="0" applyNumberFormat="1" applyFont="1" applyBorder="1" applyAlignment="1">
      <alignment horizontal="center" vertical="center"/>
    </xf>
    <xf numFmtId="4" fontId="5" fillId="0" borderId="7" xfId="0" applyNumberFormat="1" applyFont="1" applyFill="1" applyBorder="1" applyAlignment="1" applyProtection="1">
      <alignment horizontal="right" vertical="center" wrapText="1"/>
    </xf>
    <xf numFmtId="0" fontId="3" fillId="0" borderId="7" xfId="0" applyFont="1" applyFill="1" applyBorder="1" applyAlignment="1" applyProtection="1">
      <alignment horizontal="left" vertical="center" wrapText="1" indent="1"/>
    </xf>
    <xf numFmtId="0" fontId="3" fillId="0" borderId="7" xfId="0" applyFont="1" applyFill="1" applyBorder="1" applyAlignment="1" applyProtection="1">
      <alignment horizontal="left" vertical="center" wrapText="1" indent="2"/>
    </xf>
    <xf numFmtId="0" fontId="21" fillId="0" borderId="2" xfId="0" applyFont="1" applyFill="1" applyBorder="1" applyAlignment="1" applyProtection="1">
      <alignment horizontal="center" vertical="center"/>
    </xf>
    <xf numFmtId="0" fontId="21" fillId="0" borderId="4" xfId="0" applyFont="1" applyFill="1" applyBorder="1" applyAlignment="1" applyProtection="1">
      <alignment horizontal="center" vertical="center"/>
    </xf>
    <xf numFmtId="4" fontId="5" fillId="0" borderId="7" xfId="0" applyNumberFormat="1" applyFont="1" applyFill="1" applyBorder="1" applyAlignment="1" applyProtection="1">
      <alignment horizontal="right" vertical="center" wrapText="1"/>
      <protection locked="0"/>
    </xf>
    <xf numFmtId="0" fontId="26" fillId="0" borderId="0" xfId="0" applyFont="1" applyBorder="1" applyAlignment="1">
      <alignment horizontal="center" vertical="center"/>
    </xf>
    <xf numFmtId="0" fontId="27"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0" fontId="18" fillId="0" borderId="7" xfId="0" applyFont="1" applyBorder="1" applyAlignment="1">
      <alignment vertical="center"/>
    </xf>
    <xf numFmtId="4" fontId="3" fillId="0" borderId="7" xfId="0" applyNumberFormat="1" applyFont="1" applyFill="1" applyBorder="1" applyAlignment="1" applyProtection="1">
      <alignment vertical="center"/>
    </xf>
    <xf numFmtId="49" fontId="18" fillId="0" borderId="7" xfId="53" applyNumberFormat="1" applyFont="1" applyBorder="1">
      <alignment horizontal="left" vertical="center" wrapText="1"/>
    </xf>
    <xf numFmtId="0" fontId="5" fillId="0" borderId="7" xfId="0" applyFont="1" applyBorder="1" applyAlignment="1">
      <alignment vertical="center"/>
    </xf>
    <xf numFmtId="49" fontId="5" fillId="0" borderId="7" xfId="53" applyNumberFormat="1" applyFont="1" applyBorder="1">
      <alignment horizontal="left" vertical="center" wrapText="1"/>
    </xf>
    <xf numFmtId="0" fontId="3" fillId="0" borderId="7" xfId="0" applyFont="1" applyBorder="1" applyAlignment="1">
      <alignment vertical="center"/>
    </xf>
    <xf numFmtId="4" fontId="18" fillId="0" borderId="7" xfId="0" applyNumberFormat="1" applyFont="1" applyBorder="1" applyAlignment="1">
      <alignment horizontal="right" vertical="center"/>
    </xf>
    <xf numFmtId="4" fontId="3" fillId="0" borderId="7" xfId="0" applyNumberFormat="1" applyFont="1" applyBorder="1" applyAlignment="1">
      <alignment horizontal="right" vertical="center"/>
    </xf>
    <xf numFmtId="0" fontId="5" fillId="0" borderId="7" xfId="0" applyFont="1" applyBorder="1" applyAlignment="1">
      <alignment horizontal="left" vertical="center"/>
    </xf>
    <xf numFmtId="0" fontId="3" fillId="0" borderId="7" xfId="0" applyFont="1" applyFill="1" applyBorder="1" applyAlignment="1" applyProtection="1">
      <alignment horizontal="left" vertical="center"/>
      <protection locked="0"/>
    </xf>
    <xf numFmtId="0" fontId="18"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4" fontId="18" fillId="0" borderId="7" xfId="0" applyNumberFormat="1" applyFont="1" applyFill="1" applyBorder="1" applyAlignment="1" applyProtection="1">
      <alignment vertical="center"/>
    </xf>
    <xf numFmtId="0" fontId="18" fillId="0" borderId="7" xfId="0" applyFont="1" applyBorder="1" applyAlignment="1">
      <alignment horizontal="center" vertical="center"/>
    </xf>
    <xf numFmtId="0" fontId="1" fillId="0" borderId="1" xfId="0" applyFont="1" applyBorder="1" applyAlignment="1">
      <alignment horizontal="center" vertical="center" wrapText="1"/>
    </xf>
    <xf numFmtId="0" fontId="3" fillId="0" borderId="7" xfId="0" applyFont="1" applyFill="1" applyBorder="1" applyAlignment="1" applyProtection="1">
      <alignment horizontal="left" vertical="center"/>
    </xf>
    <xf numFmtId="0" fontId="3" fillId="0" borderId="7" xfId="0" applyFont="1" applyFill="1" applyBorder="1" applyAlignment="1" applyProtection="1">
      <alignment vertical="center" wrapText="1"/>
    </xf>
    <xf numFmtId="4" fontId="3" fillId="0" borderId="7" xfId="0" applyNumberFormat="1" applyFont="1" applyFill="1" applyBorder="1" applyAlignment="1" applyProtection="1">
      <alignment horizontal="right" vertical="center"/>
    </xf>
    <xf numFmtId="0" fontId="21" fillId="0" borderId="4" xfId="0" applyFont="1" applyFill="1" applyBorder="1" applyAlignment="1" applyProtection="1">
      <alignment horizontal="center" vertical="center" wrapText="1"/>
    </xf>
    <xf numFmtId="178" fontId="5" fillId="0" borderId="0" xfId="0" applyNumberFormat="1" applyFont="1" applyBorder="1" applyAlignment="1">
      <alignment horizontal="right" vertical="center"/>
    </xf>
    <xf numFmtId="0" fontId="1" fillId="0" borderId="0" xfId="0" applyFont="1" applyBorder="1" applyProtection="1">
      <protection locked="0"/>
    </xf>
    <xf numFmtId="0" fontId="16" fillId="0" borderId="0" xfId="0" applyFont="1" applyBorder="1" applyAlignment="1" applyProtection="1">
      <alignment horizontal="center" vertical="center"/>
      <protection locked="0"/>
    </xf>
    <xf numFmtId="0" fontId="4" fillId="0" borderId="0" xfId="0" applyFont="1" applyBorder="1" applyProtection="1">
      <protection locked="0"/>
    </xf>
    <xf numFmtId="0" fontId="1" fillId="0" borderId="1"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pplyProtection="1">
      <alignment horizontal="center" vertical="center"/>
      <protection locked="0"/>
    </xf>
    <xf numFmtId="0" fontId="1" fillId="0" borderId="19"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pplyProtection="1">
      <alignment horizontal="center" vertical="center" wrapText="1"/>
      <protection locked="0"/>
    </xf>
    <xf numFmtId="0" fontId="1" fillId="0" borderId="2" xfId="0" applyFont="1" applyBorder="1" applyAlignment="1">
      <alignment horizontal="center" vertical="center"/>
    </xf>
    <xf numFmtId="0" fontId="1" fillId="0" borderId="2" xfId="0" applyFont="1" applyBorder="1" applyAlignment="1" applyProtection="1">
      <alignment horizontal="center" vertical="center"/>
      <protection locked="0"/>
    </xf>
    <xf numFmtId="0" fontId="3" fillId="0" borderId="19" xfId="0" applyFont="1" applyFill="1" applyBorder="1" applyAlignment="1" applyProtection="1">
      <alignment vertical="center" wrapText="1"/>
    </xf>
    <xf numFmtId="4" fontId="3" fillId="0" borderId="19" xfId="0" applyNumberFormat="1" applyFont="1" applyFill="1" applyBorder="1" applyAlignment="1" applyProtection="1">
      <alignment vertical="center"/>
    </xf>
    <xf numFmtId="4" fontId="3" fillId="0" borderId="19" xfId="0" applyNumberFormat="1" applyFont="1" applyFill="1" applyBorder="1" applyAlignment="1" applyProtection="1">
      <alignment vertical="center"/>
      <protection locked="0"/>
    </xf>
    <xf numFmtId="0" fontId="3" fillId="0" borderId="1" xfId="0" applyFont="1" applyBorder="1" applyAlignment="1">
      <alignment horizontal="left" vertical="center" wrapText="1" indent="1"/>
    </xf>
    <xf numFmtId="0" fontId="18" fillId="0" borderId="10" xfId="0" applyFont="1" applyBorder="1" applyAlignment="1" applyProtection="1">
      <alignment horizontal="center" vertical="center"/>
      <protection locked="0"/>
    </xf>
    <xf numFmtId="0" fontId="18" fillId="0" borderId="10" xfId="0" applyFont="1" applyFill="1" applyBorder="1" applyAlignment="1" applyProtection="1">
      <alignment horizontal="center" vertical="center"/>
      <protection locked="0"/>
    </xf>
    <xf numFmtId="4" fontId="18" fillId="0" borderId="19" xfId="0" applyNumberFormat="1" applyFont="1" applyFill="1" applyBorder="1" applyAlignment="1" applyProtection="1">
      <alignment vertical="center"/>
    </xf>
    <xf numFmtId="4" fontId="18" fillId="0" borderId="19" xfId="0" applyNumberFormat="1" applyFont="1" applyFill="1" applyBorder="1" applyAlignment="1" applyProtection="1">
      <alignment vertical="center"/>
      <protection locked="0"/>
    </xf>
    <xf numFmtId="178" fontId="20" fillId="0" borderId="7" xfId="54" applyFont="1">
      <alignment horizontal="right" vertical="center"/>
    </xf>
    <xf numFmtId="0" fontId="6" fillId="0" borderId="0" xfId="0" applyFont="1" applyBorder="1" applyAlignment="1">
      <alignment horizontal="center" vertical="top"/>
    </xf>
    <xf numFmtId="0" fontId="0" fillId="0" borderId="21" xfId="0" applyFont="1" applyBorder="1"/>
    <xf numFmtId="0" fontId="3" fillId="0" borderId="6" xfId="0" applyFont="1" applyBorder="1" applyAlignment="1">
      <alignment horizontal="left" vertical="center"/>
    </xf>
    <xf numFmtId="4" fontId="3" fillId="0" borderId="20" xfId="0" applyNumberFormat="1" applyFont="1" applyFill="1" applyBorder="1" applyAlignment="1" applyProtection="1">
      <alignment horizontal="right" vertical="center"/>
      <protection locked="0"/>
    </xf>
    <xf numFmtId="0" fontId="18" fillId="0" borderId="6" xfId="0" applyFont="1" applyBorder="1" applyAlignment="1">
      <alignment horizontal="center"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178" fontId="18" fillId="0" borderId="7" xfId="0" applyNumberFormat="1" applyFont="1" applyBorder="1" applyAlignment="1">
      <alignment horizontal="right" vertical="center"/>
    </xf>
    <xf numFmtId="0" fontId="5" fillId="0" borderId="6" xfId="0" applyFont="1" applyBorder="1" applyAlignment="1">
      <alignment horizontal="left" vertical="center"/>
    </xf>
    <xf numFmtId="0" fontId="18" fillId="0" borderId="6" xfId="0" applyFont="1" applyBorder="1" applyAlignment="1" applyProtection="1">
      <alignment horizontal="center" vertical="center"/>
      <protection locked="0"/>
    </xf>
    <xf numFmtId="0" fontId="3" fillId="0" borderId="0" xfId="0" applyFont="1" applyBorder="1" applyAlignment="1" quotePrefix="1">
      <alignment horizontal="left" vertical="center"/>
    </xf>
    <xf numFmtId="49" fontId="5" fillId="0" borderId="7" xfId="53" applyNumberFormat="1" applyFont="1" applyBorder="1" quotePrefix="1">
      <alignment horizontal="left" vertical="center" wrapText="1"/>
    </xf>
    <xf numFmtId="0" fontId="3" fillId="0" borderId="0" xfId="0" applyFont="1" applyBorder="1" applyAlignment="1" applyProtection="1" quotePrefix="1">
      <alignment horizontal="left" vertical="center"/>
      <protection locked="0"/>
    </xf>
    <xf numFmtId="0" fontId="5" fillId="0" borderId="0" xfId="0" applyFont="1" applyBorder="1" applyAlignment="1" quotePrefix="1">
      <alignment horizontal="left" vertical="center"/>
    </xf>
    <xf numFmtId="0" fontId="3" fillId="0" borderId="0" xfId="0" applyFont="1" applyBorder="1" applyAlignment="1" quotePrefix="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8"/>
  <sheetViews>
    <sheetView showZeros="0" workbookViewId="0">
      <selection activeCell="A3" sqref="A3:B3"/>
    </sheetView>
  </sheetViews>
  <sheetFormatPr defaultColWidth="8" defaultRowHeight="14.25" customHeight="1" outlineLevelCol="3"/>
  <cols>
    <col min="1" max="1" width="39.575" customWidth="1"/>
    <col min="2" max="2" width="20.125" customWidth="1"/>
    <col min="3" max="3" width="40.425" customWidth="1"/>
    <col min="4" max="4" width="22.25" customWidth="1"/>
  </cols>
  <sheetData>
    <row r="1" ht="12" customHeight="1" spans="1:4">
      <c r="D1" s="113" t="s">
        <v>0</v>
      </c>
    </row>
    <row r="2" ht="36" customHeight="1" spans="1:4">
      <c r="A2" s="60" t="s">
        <v>1</v>
      </c>
      <c r="B2" s="224"/>
      <c r="C2" s="224"/>
      <c r="D2" s="224"/>
    </row>
    <row r="3" ht="21" customHeight="1" spans="1:4">
      <c r="A3" s="234" t="s">
        <v>2</v>
      </c>
      <c r="B3" s="173"/>
      <c r="C3" s="173"/>
      <c r="D3" s="111" t="s">
        <v>3</v>
      </c>
    </row>
    <row r="4" ht="19.5" customHeight="1" spans="1:4">
      <c r="A4" s="10" t="s">
        <v>4</v>
      </c>
      <c r="B4" s="12"/>
      <c r="C4" s="10" t="s">
        <v>5</v>
      </c>
      <c r="D4" s="12"/>
    </row>
    <row r="5" ht="19.5" customHeight="1" spans="1:4">
      <c r="A5" s="15" t="s">
        <v>6</v>
      </c>
      <c r="B5" s="15" t="s">
        <v>7</v>
      </c>
      <c r="C5" s="15" t="s">
        <v>8</v>
      </c>
      <c r="D5" s="15" t="s">
        <v>7</v>
      </c>
    </row>
    <row r="6" ht="19.5" customHeight="1" spans="1:4">
      <c r="A6" s="18"/>
      <c r="B6" s="18"/>
      <c r="C6" s="18"/>
      <c r="D6" s="18"/>
    </row>
    <row r="7" ht="25.4" customHeight="1" spans="1:4">
      <c r="A7" s="186" t="s">
        <v>9</v>
      </c>
      <c r="B7" s="192">
        <v>4595944.88</v>
      </c>
      <c r="C7" s="235" t="s">
        <v>10</v>
      </c>
      <c r="D7" s="225"/>
    </row>
    <row r="8" ht="25.4" customHeight="1" spans="1:4">
      <c r="A8" s="186" t="s">
        <v>11</v>
      </c>
      <c r="B8" s="192"/>
      <c r="C8" s="235" t="s">
        <v>12</v>
      </c>
      <c r="D8" s="182"/>
    </row>
    <row r="9" ht="25.4" customHeight="1" spans="1:4">
      <c r="A9" s="186" t="s">
        <v>13</v>
      </c>
      <c r="B9" s="192"/>
      <c r="C9" s="235" t="s">
        <v>14</v>
      </c>
      <c r="D9" s="182"/>
    </row>
    <row r="10" ht="25.4" customHeight="1" spans="1:4">
      <c r="A10" s="186" t="s">
        <v>15</v>
      </c>
      <c r="B10" s="120"/>
      <c r="C10" s="235" t="s">
        <v>16</v>
      </c>
      <c r="D10" s="182"/>
    </row>
    <row r="11" ht="25.4" customHeight="1" spans="1:4">
      <c r="A11" s="186" t="s">
        <v>17</v>
      </c>
      <c r="B11" s="192">
        <v>8530000</v>
      </c>
      <c r="C11" s="235" t="s">
        <v>18</v>
      </c>
      <c r="D11" s="182"/>
    </row>
    <row r="12" ht="25.4" customHeight="1" spans="1:4">
      <c r="A12" s="186" t="s">
        <v>19</v>
      </c>
      <c r="B12" s="120"/>
      <c r="C12" s="235" t="s">
        <v>20</v>
      </c>
      <c r="D12" s="182"/>
    </row>
    <row r="13" ht="25.4" customHeight="1" spans="1:4">
      <c r="A13" s="186" t="s">
        <v>21</v>
      </c>
      <c r="B13" s="120"/>
      <c r="C13" s="235" t="s">
        <v>22</v>
      </c>
      <c r="D13" s="182"/>
    </row>
    <row r="14" ht="25.4" customHeight="1" spans="1:4">
      <c r="A14" s="186" t="s">
        <v>23</v>
      </c>
      <c r="B14" s="120"/>
      <c r="C14" s="184" t="s">
        <v>24</v>
      </c>
      <c r="D14" s="120">
        <v>12555908.09</v>
      </c>
    </row>
    <row r="15" ht="25.4" customHeight="1" spans="1:4">
      <c r="A15" s="226" t="s">
        <v>25</v>
      </c>
      <c r="B15" s="120"/>
      <c r="C15" s="184" t="s">
        <v>26</v>
      </c>
      <c r="D15" s="120">
        <v>286284.31</v>
      </c>
    </row>
    <row r="16" ht="25.4" customHeight="1" spans="1:4">
      <c r="A16" s="226" t="s">
        <v>27</v>
      </c>
      <c r="B16" s="227">
        <v>8530000</v>
      </c>
      <c r="C16" s="184" t="s">
        <v>28</v>
      </c>
      <c r="D16" s="120"/>
    </row>
    <row r="17" ht="25.4" customHeight="1" spans="1:4">
      <c r="A17" s="226"/>
      <c r="B17" s="227"/>
      <c r="C17" s="184" t="s">
        <v>29</v>
      </c>
      <c r="D17" s="120"/>
    </row>
    <row r="18" ht="25.4" customHeight="1" spans="1:4">
      <c r="A18" s="226"/>
      <c r="B18" s="227"/>
      <c r="C18" s="184" t="s">
        <v>30</v>
      </c>
      <c r="D18" s="120"/>
    </row>
    <row r="19" ht="25.4" customHeight="1" spans="1:4">
      <c r="A19" s="226"/>
      <c r="B19" s="227"/>
      <c r="C19" s="184" t="s">
        <v>31</v>
      </c>
      <c r="D19" s="120"/>
    </row>
    <row r="20" ht="25.4" customHeight="1" spans="1:4">
      <c r="A20" s="226"/>
      <c r="B20" s="227"/>
      <c r="C20" s="184" t="s">
        <v>32</v>
      </c>
      <c r="D20" s="120"/>
    </row>
    <row r="21" ht="25.4" customHeight="1" spans="1:4">
      <c r="A21" s="226"/>
      <c r="B21" s="227"/>
      <c r="C21" s="184" t="s">
        <v>33</v>
      </c>
      <c r="D21" s="120"/>
    </row>
    <row r="22" ht="25.4" customHeight="1" spans="1:4">
      <c r="A22" s="226"/>
      <c r="B22" s="227"/>
      <c r="C22" s="184" t="s">
        <v>34</v>
      </c>
      <c r="D22" s="120"/>
    </row>
    <row r="23" ht="25.4" customHeight="1" spans="1:4">
      <c r="A23" s="226"/>
      <c r="B23" s="227"/>
      <c r="C23" s="184" t="s">
        <v>35</v>
      </c>
      <c r="D23" s="120"/>
    </row>
    <row r="24" ht="25.4" customHeight="1" spans="1:4">
      <c r="A24" s="226"/>
      <c r="B24" s="227"/>
      <c r="C24" s="184" t="s">
        <v>36</v>
      </c>
      <c r="D24" s="120"/>
    </row>
    <row r="25" ht="25.4" customHeight="1" spans="1:4">
      <c r="A25" s="226"/>
      <c r="B25" s="227"/>
      <c r="C25" s="184" t="s">
        <v>37</v>
      </c>
      <c r="D25" s="120">
        <v>283752.48</v>
      </c>
    </row>
    <row r="26" ht="25.4" customHeight="1" spans="1:4">
      <c r="A26" s="226"/>
      <c r="B26" s="227"/>
      <c r="C26" s="184" t="s">
        <v>38</v>
      </c>
      <c r="D26" s="120"/>
    </row>
    <row r="27" ht="25.4" customHeight="1" spans="1:4">
      <c r="A27" s="226"/>
      <c r="B27" s="227"/>
      <c r="C27" s="184" t="s">
        <v>39</v>
      </c>
      <c r="D27" s="120"/>
    </row>
    <row r="28" ht="25.4" customHeight="1" spans="1:4">
      <c r="A28" s="226"/>
      <c r="B28" s="227"/>
      <c r="C28" s="184" t="s">
        <v>40</v>
      </c>
      <c r="D28" s="120"/>
    </row>
    <row r="29" ht="25.4" customHeight="1" spans="1:4">
      <c r="A29" s="226"/>
      <c r="B29" s="227"/>
      <c r="C29" s="184" t="s">
        <v>41</v>
      </c>
      <c r="D29" s="120"/>
    </row>
    <row r="30" ht="25.4" customHeight="1" spans="1:4">
      <c r="A30" s="226"/>
      <c r="B30" s="227"/>
      <c r="C30" s="184" t="s">
        <v>42</v>
      </c>
      <c r="D30" s="120"/>
    </row>
    <row r="31" ht="25.4" customHeight="1" spans="1:4">
      <c r="A31" s="226"/>
      <c r="B31" s="227"/>
      <c r="C31" s="184" t="s">
        <v>43</v>
      </c>
      <c r="D31" s="120"/>
    </row>
    <row r="32" ht="25.4" customHeight="1" spans="1:4">
      <c r="A32" s="226"/>
      <c r="B32" s="227"/>
      <c r="C32" s="184" t="s">
        <v>44</v>
      </c>
      <c r="D32" s="120"/>
    </row>
    <row r="33" ht="25.4" customHeight="1" spans="1:4">
      <c r="A33" s="226"/>
      <c r="B33" s="227"/>
      <c r="C33" s="184" t="s">
        <v>45</v>
      </c>
      <c r="D33" s="120"/>
    </row>
    <row r="34" ht="25.4" customHeight="1" spans="1:4">
      <c r="A34" s="228" t="s">
        <v>46</v>
      </c>
      <c r="B34" s="181">
        <f>SUM(B7:B11)</f>
        <v>13125944.88</v>
      </c>
      <c r="C34" s="188" t="s">
        <v>47</v>
      </c>
      <c r="D34" s="181">
        <f>SUM(D7:D33)</f>
        <v>13125944.88</v>
      </c>
    </row>
    <row r="35" ht="25.4" customHeight="1" spans="1:4">
      <c r="A35" s="229" t="s">
        <v>48</v>
      </c>
      <c r="B35" s="181"/>
      <c r="C35" s="230" t="s">
        <v>49</v>
      </c>
      <c r="D35" s="231"/>
    </row>
    <row r="36" ht="25.4" customHeight="1" spans="1:4">
      <c r="A36" s="232" t="s">
        <v>50</v>
      </c>
      <c r="B36" s="182"/>
      <c r="C36" s="183" t="s">
        <v>50</v>
      </c>
      <c r="D36" s="105"/>
    </row>
    <row r="37" ht="25.4" customHeight="1" spans="1:4">
      <c r="A37" s="232" t="s">
        <v>51</v>
      </c>
      <c r="B37" s="182"/>
      <c r="C37" s="183" t="s">
        <v>52</v>
      </c>
      <c r="D37" s="105"/>
    </row>
    <row r="38" ht="25.4" customHeight="1" spans="1:4">
      <c r="A38" s="233" t="s">
        <v>53</v>
      </c>
      <c r="B38" s="181">
        <f>B34</f>
        <v>13125944.88</v>
      </c>
      <c r="C38" s="188" t="s">
        <v>54</v>
      </c>
      <c r="D38" s="110">
        <f>D34</f>
        <v>13125944.88</v>
      </c>
    </row>
  </sheetData>
  <mergeCells count="8">
    <mergeCell ref="A2:D2"/>
    <mergeCell ref="A3:B3"/>
    <mergeCell ref="A4:B4"/>
    <mergeCell ref="C4:D4"/>
    <mergeCell ref="A5:A6"/>
    <mergeCell ref="B5:B6"/>
    <mergeCell ref="C5:C6"/>
    <mergeCell ref="D5:D6"/>
  </mergeCells>
  <pageMargins left="0.751388888888889" right="0.751388888888889" top="1" bottom="1" header="0.5" footer="0.5"/>
  <pageSetup paperSize="9" scale="75"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4"/>
  <sheetViews>
    <sheetView showZeros="0" workbookViewId="0">
      <selection activeCell="A14" sqref="A14"/>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123" t="s">
        <v>447</v>
      </c>
    </row>
    <row r="2" ht="28.5" customHeight="1" spans="1:6">
      <c r="A2" s="27" t="s">
        <v>448</v>
      </c>
      <c r="B2" s="27"/>
      <c r="C2" s="27"/>
      <c r="D2" s="27"/>
      <c r="E2" s="27"/>
      <c r="F2" s="27"/>
    </row>
    <row r="3" ht="15" customHeight="1" spans="1:6">
      <c r="A3" s="124" t="s">
        <v>2</v>
      </c>
      <c r="B3" s="125"/>
      <c r="C3" s="125"/>
      <c r="D3" s="71"/>
      <c r="E3" s="71"/>
      <c r="F3" s="126" t="s">
        <v>3</v>
      </c>
    </row>
    <row r="4" ht="18.75" customHeight="1" spans="1:6">
      <c r="A4" s="9" t="s">
        <v>185</v>
      </c>
      <c r="B4" s="9" t="s">
        <v>76</v>
      </c>
      <c r="C4" s="9" t="s">
        <v>77</v>
      </c>
      <c r="D4" s="15" t="s">
        <v>449</v>
      </c>
      <c r="E4" s="127"/>
      <c r="F4" s="127"/>
    </row>
    <row r="5" ht="30" customHeight="1" spans="1:6">
      <c r="A5" s="18"/>
      <c r="B5" s="18"/>
      <c r="C5" s="18"/>
      <c r="D5" s="15" t="s">
        <v>59</v>
      </c>
      <c r="E5" s="127" t="s">
        <v>85</v>
      </c>
      <c r="F5" s="127" t="s">
        <v>86</v>
      </c>
    </row>
    <row r="6" ht="16.5" customHeight="1" spans="1:6">
      <c r="A6" s="127">
        <v>1</v>
      </c>
      <c r="B6" s="127">
        <v>2</v>
      </c>
      <c r="C6" s="127">
        <v>3</v>
      </c>
      <c r="D6" s="127">
        <v>4</v>
      </c>
      <c r="E6" s="127">
        <v>5</v>
      </c>
      <c r="F6" s="127">
        <v>6</v>
      </c>
    </row>
    <row r="7" ht="24" customHeight="1" spans="1:6">
      <c r="A7" s="127"/>
      <c r="B7" s="127"/>
      <c r="C7" s="127"/>
      <c r="D7" s="127"/>
      <c r="E7" s="127"/>
      <c r="F7" s="127"/>
    </row>
    <row r="8" ht="24" customHeight="1" spans="1:6">
      <c r="A8" s="127"/>
      <c r="B8" s="127"/>
      <c r="C8" s="127"/>
      <c r="D8" s="127"/>
      <c r="E8" s="127"/>
      <c r="F8" s="127"/>
    </row>
    <row r="9" ht="24" customHeight="1" spans="1:6">
      <c r="A9" s="127"/>
      <c r="B9" s="127"/>
      <c r="C9" s="127"/>
      <c r="D9" s="127"/>
      <c r="E9" s="127"/>
      <c r="F9" s="127"/>
    </row>
    <row r="10" ht="24" customHeight="1" spans="1:6">
      <c r="A10" s="127"/>
      <c r="B10" s="127"/>
      <c r="C10" s="127"/>
      <c r="D10" s="127"/>
      <c r="E10" s="127"/>
      <c r="F10" s="127"/>
    </row>
    <row r="11" ht="24" customHeight="1" spans="1:6">
      <c r="A11" s="127"/>
      <c r="B11" s="127"/>
      <c r="C11" s="127"/>
      <c r="D11" s="127"/>
      <c r="E11" s="127"/>
      <c r="F11" s="127"/>
    </row>
    <row r="12" ht="24" customHeight="1" spans="1:6">
      <c r="A12" s="30"/>
      <c r="B12" s="30"/>
      <c r="C12" s="30"/>
      <c r="D12" s="23"/>
      <c r="E12" s="23"/>
      <c r="F12" s="23"/>
    </row>
    <row r="13" s="36" customFormat="1" ht="17.25" customHeight="1" spans="1:6">
      <c r="A13" s="128" t="s">
        <v>109</v>
      </c>
      <c r="B13" s="129"/>
      <c r="C13" s="129" t="s">
        <v>109</v>
      </c>
      <c r="D13" s="130"/>
      <c r="E13" s="130"/>
      <c r="F13" s="130"/>
    </row>
    <row r="14" customHeight="1" spans="1:6">
      <c r="A14" t="s">
        <v>450</v>
      </c>
    </row>
  </sheetData>
  <mergeCells count="6">
    <mergeCell ref="A2:F2"/>
    <mergeCell ref="D4:F4"/>
    <mergeCell ref="A13:C13"/>
    <mergeCell ref="A4:A5"/>
    <mergeCell ref="B4:B5"/>
    <mergeCell ref="C4:C5"/>
  </mergeCells>
  <pageMargins left="0.751388888888889" right="0.751388888888889" top="1" bottom="1" header="0.5" footer="0.5"/>
  <pageSetup paperSize="9" scale="6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4"/>
  <sheetViews>
    <sheetView showZeros="0" tabSelected="1" workbookViewId="0">
      <selection activeCell="A3" sqref="A3:F3"/>
    </sheetView>
  </sheetViews>
  <sheetFormatPr defaultColWidth="10.3833333333333" defaultRowHeight="14.25" customHeight="1"/>
  <cols>
    <col min="1" max="16384" width="10.3833333333333" customWidth="1"/>
  </cols>
  <sheetData>
    <row r="1" ht="13.5" customHeight="1" spans="1:17">
      <c r="O1" s="59"/>
      <c r="P1" s="59"/>
      <c r="Q1" s="111" t="s">
        <v>451</v>
      </c>
    </row>
    <row r="2" ht="27.75" customHeight="1" spans="1:17">
      <c r="A2" s="68" t="s">
        <v>452</v>
      </c>
      <c r="B2" s="27"/>
      <c r="C2" s="27"/>
      <c r="D2" s="27"/>
      <c r="E2" s="27"/>
      <c r="F2" s="27"/>
      <c r="G2" s="27"/>
      <c r="H2" s="27"/>
      <c r="I2" s="27"/>
      <c r="J2" s="27"/>
      <c r="K2" s="61"/>
      <c r="L2" s="27"/>
      <c r="M2" s="27"/>
      <c r="N2" s="27"/>
      <c r="O2" s="61"/>
      <c r="P2" s="61"/>
      <c r="Q2" s="27"/>
    </row>
    <row r="3" ht="18.75" customHeight="1" spans="1:17">
      <c r="A3" s="234" t="s">
        <v>2</v>
      </c>
      <c r="B3" s="6"/>
      <c r="C3" s="6"/>
      <c r="D3" s="6"/>
      <c r="E3" s="6"/>
      <c r="F3" s="6"/>
      <c r="G3" s="6"/>
      <c r="H3" s="6"/>
      <c r="I3" s="6"/>
      <c r="J3" s="6"/>
      <c r="O3" s="88"/>
      <c r="P3" s="88"/>
      <c r="Q3" s="113" t="s">
        <v>176</v>
      </c>
    </row>
    <row r="4" ht="15.75" customHeight="1" spans="1:17">
      <c r="A4" s="9" t="s">
        <v>453</v>
      </c>
      <c r="B4" s="90" t="s">
        <v>454</v>
      </c>
      <c r="C4" s="90" t="s">
        <v>455</v>
      </c>
      <c r="D4" s="90" t="s">
        <v>456</v>
      </c>
      <c r="E4" s="90" t="s">
        <v>457</v>
      </c>
      <c r="F4" s="90" t="s">
        <v>458</v>
      </c>
      <c r="G4" s="76" t="s">
        <v>192</v>
      </c>
      <c r="H4" s="76"/>
      <c r="I4" s="76"/>
      <c r="J4" s="76"/>
      <c r="K4" s="91"/>
      <c r="L4" s="76"/>
      <c r="M4" s="76"/>
      <c r="N4" s="76"/>
      <c r="O4" s="92"/>
      <c r="P4" s="91"/>
      <c r="Q4" s="93"/>
    </row>
    <row r="5" ht="17.25" customHeight="1" spans="1:17">
      <c r="A5" s="14"/>
      <c r="B5" s="94"/>
      <c r="C5" s="94"/>
      <c r="D5" s="94"/>
      <c r="E5" s="94"/>
      <c r="F5" s="94"/>
      <c r="G5" s="94" t="s">
        <v>59</v>
      </c>
      <c r="H5" s="94" t="s">
        <v>62</v>
      </c>
      <c r="I5" s="94" t="s">
        <v>459</v>
      </c>
      <c r="J5" s="94" t="s">
        <v>460</v>
      </c>
      <c r="K5" s="95" t="s">
        <v>461</v>
      </c>
      <c r="L5" s="96" t="s">
        <v>462</v>
      </c>
      <c r="M5" s="96"/>
      <c r="N5" s="96"/>
      <c r="O5" s="97"/>
      <c r="P5" s="98"/>
      <c r="Q5" s="99"/>
    </row>
    <row r="6" ht="54" customHeight="1" spans="1:17">
      <c r="A6" s="17"/>
      <c r="B6" s="99"/>
      <c r="C6" s="99"/>
      <c r="D6" s="99"/>
      <c r="E6" s="99"/>
      <c r="F6" s="99"/>
      <c r="G6" s="99"/>
      <c r="H6" s="99" t="s">
        <v>61</v>
      </c>
      <c r="I6" s="99"/>
      <c r="J6" s="99"/>
      <c r="K6" s="100"/>
      <c r="L6" s="99" t="s">
        <v>61</v>
      </c>
      <c r="M6" s="99" t="s">
        <v>72</v>
      </c>
      <c r="N6" s="99" t="s">
        <v>199</v>
      </c>
      <c r="O6" s="101" t="s">
        <v>68</v>
      </c>
      <c r="P6" s="100" t="s">
        <v>69</v>
      </c>
      <c r="Q6" s="99" t="s">
        <v>70</v>
      </c>
    </row>
    <row r="7" ht="15" customHeight="1" spans="1:17">
      <c r="A7" s="18">
        <v>1</v>
      </c>
      <c r="B7" s="114">
        <v>2</v>
      </c>
      <c r="C7" s="114">
        <v>3</v>
      </c>
      <c r="D7" s="114">
        <v>4</v>
      </c>
      <c r="E7" s="114">
        <v>5</v>
      </c>
      <c r="F7" s="114">
        <v>6</v>
      </c>
      <c r="G7" s="115">
        <v>7</v>
      </c>
      <c r="H7" s="115">
        <v>8</v>
      </c>
      <c r="I7" s="115">
        <v>9</v>
      </c>
      <c r="J7" s="115">
        <v>10</v>
      </c>
      <c r="K7" s="115">
        <v>11</v>
      </c>
      <c r="L7" s="115">
        <v>12</v>
      </c>
      <c r="M7" s="115">
        <v>13</v>
      </c>
      <c r="N7" s="115">
        <v>14</v>
      </c>
      <c r="O7" s="115">
        <v>15</v>
      </c>
      <c r="P7" s="115">
        <v>16</v>
      </c>
      <c r="Q7" s="115">
        <v>17</v>
      </c>
    </row>
    <row r="8" ht="21" customHeight="1" spans="1:17">
      <c r="A8" s="116" t="str">
        <f t="shared" ref="A8:A10" si="0">"    "&amp;"公务用车运行维护费"</f>
        <v>    公务用车运行维护费</v>
      </c>
      <c r="B8" s="117" t="s">
        <v>463</v>
      </c>
      <c r="C8" s="117" t="s">
        <v>464</v>
      </c>
      <c r="D8" s="117" t="s">
        <v>354</v>
      </c>
      <c r="E8" s="118">
        <v>1</v>
      </c>
      <c r="F8" s="119">
        <v>4000</v>
      </c>
      <c r="G8" s="119">
        <v>4000</v>
      </c>
      <c r="H8" s="119">
        <v>4000</v>
      </c>
      <c r="I8" s="119"/>
      <c r="J8" s="119"/>
      <c r="K8" s="119"/>
      <c r="L8" s="119"/>
      <c r="M8" s="119"/>
      <c r="N8" s="119"/>
      <c r="O8" s="120"/>
      <c r="P8" s="119"/>
      <c r="Q8" s="119"/>
    </row>
    <row r="9" ht="21" customHeight="1" spans="1:17">
      <c r="A9" s="116" t="str">
        <f t="shared" si="0"/>
        <v>    公务用车运行维护费</v>
      </c>
      <c r="B9" s="117" t="s">
        <v>465</v>
      </c>
      <c r="C9" s="117" t="s">
        <v>466</v>
      </c>
      <c r="D9" s="117" t="s">
        <v>354</v>
      </c>
      <c r="E9" s="118">
        <v>1</v>
      </c>
      <c r="F9" s="119">
        <v>3000</v>
      </c>
      <c r="G9" s="119">
        <v>3000</v>
      </c>
      <c r="H9" s="119">
        <v>3000</v>
      </c>
      <c r="I9" s="119"/>
      <c r="J9" s="119"/>
      <c r="K9" s="119"/>
      <c r="L9" s="119"/>
      <c r="M9" s="119"/>
      <c r="N9" s="119"/>
      <c r="O9" s="120"/>
      <c r="P9" s="119"/>
      <c r="Q9" s="119"/>
    </row>
    <row r="10" ht="21" customHeight="1" spans="1:17">
      <c r="A10" s="116" t="str">
        <f t="shared" si="0"/>
        <v>    公务用车运行维护费</v>
      </c>
      <c r="B10" s="117" t="s">
        <v>467</v>
      </c>
      <c r="C10" s="117" t="s">
        <v>468</v>
      </c>
      <c r="D10" s="117" t="s">
        <v>369</v>
      </c>
      <c r="E10" s="118">
        <v>1</v>
      </c>
      <c r="F10" s="119">
        <v>9000</v>
      </c>
      <c r="G10" s="119">
        <v>9000</v>
      </c>
      <c r="H10" s="119">
        <v>9000</v>
      </c>
      <c r="I10" s="119"/>
      <c r="J10" s="119"/>
      <c r="K10" s="119"/>
      <c r="L10" s="119"/>
      <c r="M10" s="119"/>
      <c r="N10" s="119"/>
      <c r="O10" s="120"/>
      <c r="P10" s="119"/>
      <c r="Q10" s="119"/>
    </row>
    <row r="11" ht="21" customHeight="1" spans="1:17">
      <c r="A11" s="116" t="str">
        <f>"    "&amp;"迪庆州红十字会事业运转及能力提升经费"</f>
        <v>    迪庆州红十字会事业运转及能力提升经费</v>
      </c>
      <c r="B11" s="117" t="s">
        <v>469</v>
      </c>
      <c r="C11" s="117" t="s">
        <v>470</v>
      </c>
      <c r="D11" s="117" t="s">
        <v>471</v>
      </c>
      <c r="E11" s="118">
        <v>26</v>
      </c>
      <c r="F11" s="119">
        <v>3900</v>
      </c>
      <c r="G11" s="119">
        <v>3900</v>
      </c>
      <c r="H11" s="119">
        <v>3900</v>
      </c>
      <c r="I11" s="119"/>
      <c r="J11" s="119"/>
      <c r="K11" s="119"/>
      <c r="L11" s="119"/>
      <c r="M11" s="119"/>
      <c r="N11" s="119"/>
      <c r="O11" s="120"/>
      <c r="P11" s="119"/>
      <c r="Q11" s="119"/>
    </row>
    <row r="12" ht="21" customHeight="1" spans="1:17">
      <c r="A12" s="116" t="str">
        <f>"    "&amp;"迪庆州红十字会事业运转及能力提升经费"</f>
        <v>    迪庆州红十字会事业运转及能力提升经费</v>
      </c>
      <c r="B12" s="117" t="s">
        <v>472</v>
      </c>
      <c r="C12" s="117" t="s">
        <v>473</v>
      </c>
      <c r="D12" s="117" t="s">
        <v>474</v>
      </c>
      <c r="E12" s="118">
        <v>3</v>
      </c>
      <c r="F12" s="119">
        <v>3000</v>
      </c>
      <c r="G12" s="119">
        <v>3000</v>
      </c>
      <c r="H12" s="119">
        <v>3000</v>
      </c>
      <c r="I12" s="119"/>
      <c r="J12" s="119"/>
      <c r="K12" s="119"/>
      <c r="L12" s="119"/>
      <c r="M12" s="119"/>
      <c r="N12" s="119"/>
      <c r="O12" s="120"/>
      <c r="P12" s="119"/>
      <c r="Q12" s="119"/>
    </row>
    <row r="13" ht="21" customHeight="1" spans="1:17">
      <c r="A13" s="116" t="str">
        <f>"    "&amp;"迪庆州红十字会应急救护培训基地扩建项目经费"</f>
        <v>    迪庆州红十字会应急救护培训基地扩建项目经费</v>
      </c>
      <c r="B13" s="117" t="s">
        <v>475</v>
      </c>
      <c r="C13" s="117" t="s">
        <v>476</v>
      </c>
      <c r="D13" s="117" t="s">
        <v>477</v>
      </c>
      <c r="E13" s="118">
        <v>1</v>
      </c>
      <c r="F13" s="119">
        <v>8500000</v>
      </c>
      <c r="G13" s="119">
        <v>8500000</v>
      </c>
      <c r="H13" s="119"/>
      <c r="I13" s="119"/>
      <c r="J13" s="119"/>
      <c r="K13" s="119"/>
      <c r="L13" s="119">
        <v>8500000</v>
      </c>
      <c r="M13" s="119"/>
      <c r="N13" s="119"/>
      <c r="O13" s="120"/>
      <c r="P13" s="119"/>
      <c r="Q13" s="119">
        <v>8500000</v>
      </c>
    </row>
    <row r="14" ht="21" customHeight="1" spans="1:17">
      <c r="A14" s="121" t="s">
        <v>109</v>
      </c>
      <c r="B14" s="122"/>
      <c r="C14" s="122"/>
      <c r="D14" s="122"/>
      <c r="E14" s="118"/>
      <c r="F14" s="119">
        <v>8522900</v>
      </c>
      <c r="G14" s="119">
        <v>8522900</v>
      </c>
      <c r="H14" s="119">
        <v>22900</v>
      </c>
      <c r="I14" s="119"/>
      <c r="J14" s="119"/>
      <c r="K14" s="119"/>
      <c r="L14" s="119">
        <v>8500000</v>
      </c>
      <c r="M14" s="119"/>
      <c r="N14" s="119"/>
      <c r="O14" s="120"/>
      <c r="P14" s="119"/>
      <c r="Q14" s="119">
        <v>8500000</v>
      </c>
    </row>
  </sheetData>
  <mergeCells count="16">
    <mergeCell ref="A2:Q2"/>
    <mergeCell ref="A3:F3"/>
    <mergeCell ref="G4:Q4"/>
    <mergeCell ref="L5:Q5"/>
    <mergeCell ref="A14:E14"/>
    <mergeCell ref="A4:A6"/>
    <mergeCell ref="B4:B6"/>
    <mergeCell ref="C4:C6"/>
    <mergeCell ref="D4:D6"/>
    <mergeCell ref="E4:E6"/>
    <mergeCell ref="F4:F6"/>
    <mergeCell ref="G5:G6"/>
    <mergeCell ref="H5:H6"/>
    <mergeCell ref="I5:I6"/>
    <mergeCell ref="J5:J6"/>
    <mergeCell ref="K5:K6"/>
  </mergeCells>
  <pageMargins left="0.751388888888889" right="0.751388888888889" top="1" bottom="1" header="0.5" footer="0.5"/>
  <pageSetup paperSize="9" scale="75"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8"/>
  <sheetViews>
    <sheetView showZeros="0" workbookViewId="0">
      <selection activeCell="A18" sqref="A18"/>
    </sheetView>
  </sheetViews>
  <sheetFormatPr defaultColWidth="10.3833333333333" defaultRowHeight="14.25" customHeight="1"/>
  <cols>
    <col min="1" max="16384" width="10.3833333333333" customWidth="1"/>
  </cols>
  <sheetData>
    <row r="1" ht="13.5" customHeight="1" spans="1:14">
      <c r="A1" s="73"/>
      <c r="B1" s="73"/>
      <c r="C1" s="73"/>
      <c r="D1" s="73"/>
      <c r="E1" s="73"/>
      <c r="F1" s="73"/>
      <c r="G1" s="73"/>
      <c r="H1" s="85"/>
      <c r="I1" s="73"/>
      <c r="J1" s="73"/>
      <c r="K1" s="73"/>
      <c r="L1" s="59"/>
      <c r="M1" s="67"/>
      <c r="N1" s="86" t="s">
        <v>478</v>
      </c>
    </row>
    <row r="2" ht="27.75" customHeight="1" spans="1:14">
      <c r="A2" s="68" t="s">
        <v>479</v>
      </c>
      <c r="B2" s="69"/>
      <c r="C2" s="69"/>
      <c r="D2" s="69"/>
      <c r="E2" s="69"/>
      <c r="F2" s="69"/>
      <c r="G2" s="69"/>
      <c r="H2" s="87"/>
      <c r="I2" s="69"/>
      <c r="J2" s="69"/>
      <c r="K2" s="69"/>
      <c r="L2" s="61"/>
      <c r="M2" s="87"/>
      <c r="N2" s="69"/>
    </row>
    <row r="3" ht="18.75" customHeight="1" spans="1:14">
      <c r="A3" s="238" t="s">
        <v>2</v>
      </c>
      <c r="B3" s="71"/>
      <c r="C3" s="71"/>
      <c r="D3" s="71"/>
      <c r="E3" s="71"/>
      <c r="F3" s="71"/>
      <c r="G3" s="71"/>
      <c r="H3" s="85"/>
      <c r="I3" s="73"/>
      <c r="J3" s="73"/>
      <c r="K3" s="73"/>
      <c r="L3" s="88"/>
      <c r="M3" s="74"/>
      <c r="N3" s="89" t="s">
        <v>176</v>
      </c>
    </row>
    <row r="4" ht="15.75" customHeight="1" spans="1:14">
      <c r="A4" s="9" t="s">
        <v>453</v>
      </c>
      <c r="B4" s="90" t="s">
        <v>480</v>
      </c>
      <c r="C4" s="90" t="s">
        <v>481</v>
      </c>
      <c r="D4" s="76" t="s">
        <v>192</v>
      </c>
      <c r="E4" s="76"/>
      <c r="F4" s="76"/>
      <c r="G4" s="76"/>
      <c r="H4" s="91"/>
      <c r="I4" s="76"/>
      <c r="J4" s="76"/>
      <c r="K4" s="76"/>
      <c r="L4" s="92"/>
      <c r="M4" s="91"/>
      <c r="N4" s="93"/>
    </row>
    <row r="5" ht="17.25" customHeight="1" spans="1:14">
      <c r="A5" s="14"/>
      <c r="B5" s="94"/>
      <c r="C5" s="94"/>
      <c r="D5" s="94" t="s">
        <v>59</v>
      </c>
      <c r="E5" s="94" t="s">
        <v>62</v>
      </c>
      <c r="F5" s="94" t="s">
        <v>459</v>
      </c>
      <c r="G5" s="94" t="s">
        <v>460</v>
      </c>
      <c r="H5" s="95" t="s">
        <v>461</v>
      </c>
      <c r="I5" s="96" t="s">
        <v>462</v>
      </c>
      <c r="J5" s="96"/>
      <c r="K5" s="96"/>
      <c r="L5" s="97"/>
      <c r="M5" s="98"/>
      <c r="N5" s="99"/>
    </row>
    <row r="6" ht="54" customHeight="1" spans="1:14">
      <c r="A6" s="17"/>
      <c r="B6" s="99"/>
      <c r="C6" s="99"/>
      <c r="D6" s="99"/>
      <c r="E6" s="99"/>
      <c r="F6" s="99"/>
      <c r="G6" s="99"/>
      <c r="H6" s="100"/>
      <c r="I6" s="99" t="s">
        <v>61</v>
      </c>
      <c r="J6" s="99" t="s">
        <v>72</v>
      </c>
      <c r="K6" s="99" t="s">
        <v>199</v>
      </c>
      <c r="L6" s="101" t="s">
        <v>68</v>
      </c>
      <c r="M6" s="100" t="s">
        <v>69</v>
      </c>
      <c r="N6" s="99" t="s">
        <v>70</v>
      </c>
    </row>
    <row r="7" ht="15" customHeight="1" spans="1:14">
      <c r="A7" s="17">
        <v>1</v>
      </c>
      <c r="B7" s="99">
        <v>2</v>
      </c>
      <c r="C7" s="99">
        <v>3</v>
      </c>
      <c r="D7" s="100">
        <v>4</v>
      </c>
      <c r="E7" s="100">
        <v>5</v>
      </c>
      <c r="F7" s="100">
        <v>6</v>
      </c>
      <c r="G7" s="100">
        <v>7</v>
      </c>
      <c r="H7" s="100">
        <v>8</v>
      </c>
      <c r="I7" s="100">
        <v>9</v>
      </c>
      <c r="J7" s="100">
        <v>10</v>
      </c>
      <c r="K7" s="100">
        <v>11</v>
      </c>
      <c r="L7" s="100">
        <v>12</v>
      </c>
      <c r="M7" s="100">
        <v>13</v>
      </c>
      <c r="N7" s="100">
        <v>14</v>
      </c>
    </row>
    <row r="8" ht="21" customHeight="1" spans="1:14">
      <c r="A8" s="102"/>
      <c r="B8" s="103"/>
      <c r="C8" s="103"/>
      <c r="D8" s="104"/>
      <c r="E8" s="104"/>
      <c r="F8" s="104"/>
      <c r="G8" s="104"/>
      <c r="H8" s="104"/>
      <c r="I8" s="104"/>
      <c r="J8" s="104"/>
      <c r="K8" s="104"/>
      <c r="L8" s="105"/>
      <c r="M8" s="104"/>
      <c r="N8" s="104"/>
    </row>
    <row r="9" ht="21" customHeight="1" spans="1:14">
      <c r="A9" s="102"/>
      <c r="B9" s="103"/>
      <c r="C9" s="103"/>
      <c r="D9" s="104"/>
      <c r="E9" s="104"/>
      <c r="F9" s="104"/>
      <c r="G9" s="104"/>
      <c r="H9" s="104"/>
      <c r="I9" s="104"/>
      <c r="J9" s="104"/>
      <c r="K9" s="104"/>
      <c r="L9" s="105"/>
      <c r="M9" s="104"/>
      <c r="N9" s="104"/>
    </row>
    <row r="10" ht="21" customHeight="1" spans="1:14">
      <c r="A10" s="102"/>
      <c r="B10" s="103"/>
      <c r="C10" s="103"/>
      <c r="D10" s="104"/>
      <c r="E10" s="104"/>
      <c r="F10" s="104"/>
      <c r="G10" s="104"/>
      <c r="H10" s="104"/>
      <c r="I10" s="104"/>
      <c r="J10" s="104"/>
      <c r="K10" s="104"/>
      <c r="L10" s="105"/>
      <c r="M10" s="104"/>
      <c r="N10" s="104"/>
    </row>
    <row r="11" ht="21" customHeight="1" spans="1:14">
      <c r="A11" s="102"/>
      <c r="B11" s="103"/>
      <c r="C11" s="103"/>
      <c r="D11" s="104"/>
      <c r="E11" s="104"/>
      <c r="F11" s="104"/>
      <c r="G11" s="104"/>
      <c r="H11" s="104"/>
      <c r="I11" s="104"/>
      <c r="J11" s="104"/>
      <c r="K11" s="104"/>
      <c r="L11" s="105"/>
      <c r="M11" s="104"/>
      <c r="N11" s="104"/>
    </row>
    <row r="12" ht="21" customHeight="1" spans="1:14">
      <c r="A12" s="102"/>
      <c r="B12" s="103"/>
      <c r="C12" s="103"/>
      <c r="D12" s="104"/>
      <c r="E12" s="104"/>
      <c r="F12" s="104"/>
      <c r="G12" s="104"/>
      <c r="H12" s="104"/>
      <c r="I12" s="104"/>
      <c r="J12" s="104"/>
      <c r="K12" s="104"/>
      <c r="L12" s="105"/>
      <c r="M12" s="104"/>
      <c r="N12" s="104"/>
    </row>
    <row r="13" ht="21" customHeight="1" spans="1:14">
      <c r="A13" s="102"/>
      <c r="B13" s="103"/>
      <c r="C13" s="103"/>
      <c r="D13" s="104"/>
      <c r="E13" s="104"/>
      <c r="F13" s="104"/>
      <c r="G13" s="104"/>
      <c r="H13" s="104"/>
      <c r="I13" s="104"/>
      <c r="J13" s="104"/>
      <c r="K13" s="104"/>
      <c r="L13" s="105"/>
      <c r="M13" s="104"/>
      <c r="N13" s="104"/>
    </row>
    <row r="14" ht="21" customHeight="1" spans="1:14">
      <c r="A14" s="102"/>
      <c r="B14" s="103"/>
      <c r="C14" s="103"/>
      <c r="D14" s="104"/>
      <c r="E14" s="104"/>
      <c r="F14" s="104"/>
      <c r="G14" s="104"/>
      <c r="H14" s="104"/>
      <c r="I14" s="104"/>
      <c r="J14" s="104"/>
      <c r="K14" s="104"/>
      <c r="L14" s="105"/>
      <c r="M14" s="104"/>
      <c r="N14" s="104"/>
    </row>
    <row r="15" ht="21" customHeight="1" spans="1:14">
      <c r="A15" s="102"/>
      <c r="B15" s="103"/>
      <c r="C15" s="103"/>
      <c r="D15" s="104"/>
      <c r="E15" s="104"/>
      <c r="F15" s="104"/>
      <c r="G15" s="104"/>
      <c r="H15" s="104"/>
      <c r="I15" s="104"/>
      <c r="J15" s="104"/>
      <c r="K15" s="104"/>
      <c r="L15" s="105"/>
      <c r="M15" s="104"/>
      <c r="N15" s="104"/>
    </row>
    <row r="16" ht="21" customHeight="1" spans="1:14">
      <c r="A16" s="102"/>
      <c r="B16" s="103"/>
      <c r="C16" s="103"/>
      <c r="D16" s="104"/>
      <c r="E16" s="104"/>
      <c r="F16" s="104"/>
      <c r="G16" s="104"/>
      <c r="H16" s="104"/>
      <c r="I16" s="104"/>
      <c r="J16" s="104"/>
      <c r="K16" s="104"/>
      <c r="L16" s="105"/>
      <c r="M16" s="104"/>
      <c r="N16" s="104"/>
    </row>
    <row r="17" s="36" customFormat="1" ht="21" customHeight="1" spans="1:14">
      <c r="A17" s="106" t="s">
        <v>109</v>
      </c>
      <c r="B17" s="107"/>
      <c r="C17" s="108"/>
      <c r="D17" s="109"/>
      <c r="E17" s="109"/>
      <c r="F17" s="109"/>
      <c r="G17" s="109"/>
      <c r="H17" s="109"/>
      <c r="I17" s="109"/>
      <c r="J17" s="109"/>
      <c r="K17" s="109"/>
      <c r="L17" s="110"/>
      <c r="M17" s="109"/>
      <c r="N17" s="109"/>
    </row>
    <row r="18" customHeight="1" spans="1:14">
      <c r="A18" t="s">
        <v>482</v>
      </c>
    </row>
  </sheetData>
  <mergeCells count="13">
    <mergeCell ref="A2:N2"/>
    <mergeCell ref="A3:C3"/>
    <mergeCell ref="D4:N4"/>
    <mergeCell ref="I5:N5"/>
    <mergeCell ref="A17:C17"/>
    <mergeCell ref="A4:A6"/>
    <mergeCell ref="B4:B6"/>
    <mergeCell ref="C4:C6"/>
    <mergeCell ref="D5:D6"/>
    <mergeCell ref="E5:E6"/>
    <mergeCell ref="F5:F6"/>
    <mergeCell ref="G5:G6"/>
    <mergeCell ref="H5:H6"/>
  </mergeCells>
  <pageMargins left="0.751388888888889" right="0.751388888888889" top="1" bottom="1" header="0.5" footer="0.5"/>
  <pageSetup paperSize="9" scale="50"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14"/>
  <sheetViews>
    <sheetView showZeros="0" workbookViewId="0">
      <selection activeCell="A3" sqref="A3:H3"/>
    </sheetView>
  </sheetViews>
  <sheetFormatPr defaultColWidth="10" defaultRowHeight="14.25" customHeight="1"/>
  <cols>
    <col min="1" max="1" width="19.1333333333333" style="58" customWidth="1"/>
    <col min="2" max="2" width="10" style="58" customWidth="1"/>
    <col min="3" max="3" width="14.8833333333333" style="58" customWidth="1"/>
    <col min="4" max="16369" width="10" style="58" customWidth="1"/>
    <col min="16370" max="16384" width="10" style="58"/>
  </cols>
  <sheetData>
    <row r="1" ht="13.5" customHeight="1" spans="1:9">
      <c r="D1" s="66"/>
      <c r="I1" s="67" t="s">
        <v>483</v>
      </c>
    </row>
    <row r="2" ht="27.75" customHeight="1" spans="1:9">
      <c r="A2" s="68" t="s">
        <v>484</v>
      </c>
      <c r="B2" s="69"/>
      <c r="C2" s="69"/>
      <c r="D2" s="69"/>
      <c r="E2" s="69"/>
      <c r="F2" s="69"/>
      <c r="G2" s="69"/>
      <c r="H2" s="69"/>
      <c r="I2" s="69"/>
    </row>
    <row r="3" ht="18" customHeight="1" spans="1:9">
      <c r="A3" s="238" t="s">
        <v>2</v>
      </c>
      <c r="B3" s="71"/>
      <c r="C3" s="71"/>
      <c r="D3" s="72"/>
      <c r="E3" s="73"/>
      <c r="F3" s="73"/>
      <c r="G3" s="73"/>
      <c r="H3" s="73"/>
      <c r="I3" s="74" t="s">
        <v>176</v>
      </c>
    </row>
    <row r="4" ht="19.5" customHeight="1" spans="1:9">
      <c r="A4" s="9" t="s">
        <v>485</v>
      </c>
      <c r="B4" s="75" t="s">
        <v>192</v>
      </c>
      <c r="C4" s="76"/>
      <c r="D4" s="76"/>
      <c r="E4" s="75" t="s">
        <v>486</v>
      </c>
      <c r="F4" s="76"/>
      <c r="G4" s="76"/>
      <c r="H4" s="76"/>
      <c r="I4" s="76"/>
    </row>
    <row r="5" ht="40.5" customHeight="1" spans="1:9">
      <c r="A5" s="17"/>
      <c r="B5" s="14" t="s">
        <v>59</v>
      </c>
      <c r="C5" s="9" t="s">
        <v>62</v>
      </c>
      <c r="D5" s="77" t="s">
        <v>487</v>
      </c>
      <c r="E5" s="62" t="s">
        <v>488</v>
      </c>
      <c r="F5" s="62" t="s">
        <v>489</v>
      </c>
      <c r="G5" s="62" t="s">
        <v>490</v>
      </c>
      <c r="H5" s="62" t="s">
        <v>491</v>
      </c>
      <c r="I5" s="62" t="s">
        <v>492</v>
      </c>
    </row>
    <row r="6" ht="19.5" customHeight="1" spans="1:9">
      <c r="A6" s="62">
        <v>1</v>
      </c>
      <c r="B6" s="62">
        <v>2</v>
      </c>
      <c r="C6" s="62">
        <v>3</v>
      </c>
      <c r="D6" s="75">
        <v>4</v>
      </c>
      <c r="E6" s="62">
        <v>5</v>
      </c>
      <c r="F6" s="62">
        <v>6</v>
      </c>
      <c r="G6" s="62">
        <v>7</v>
      </c>
      <c r="H6" s="75">
        <v>8</v>
      </c>
      <c r="I6" s="62">
        <v>24</v>
      </c>
    </row>
    <row r="7" ht="28.4" customHeight="1" spans="1:9">
      <c r="A7" s="30"/>
      <c r="B7" s="78"/>
      <c r="C7" s="78"/>
      <c r="D7" s="78"/>
      <c r="E7" s="78"/>
      <c r="F7" s="78"/>
      <c r="G7" s="78"/>
      <c r="H7" s="78"/>
      <c r="I7" s="78"/>
    </row>
    <row r="8" ht="29.9" customHeight="1" spans="1:9">
      <c r="A8" s="79"/>
      <c r="B8" s="78"/>
      <c r="C8" s="78"/>
      <c r="D8" s="78"/>
      <c r="E8" s="78"/>
      <c r="F8" s="78"/>
      <c r="G8" s="78"/>
      <c r="H8" s="78"/>
      <c r="I8" s="78"/>
    </row>
    <row r="9" ht="29.9" customHeight="1" spans="1:9">
      <c r="A9" s="80"/>
      <c r="B9" s="78"/>
      <c r="C9" s="78"/>
      <c r="D9" s="78"/>
      <c r="E9" s="78"/>
      <c r="F9" s="78"/>
      <c r="G9" s="78"/>
      <c r="H9" s="78"/>
      <c r="I9" s="81"/>
    </row>
    <row r="10" ht="29.9" customHeight="1" spans="1:9">
      <c r="A10" s="80"/>
      <c r="B10" s="78"/>
      <c r="C10" s="78"/>
      <c r="D10" s="78"/>
      <c r="E10" s="78"/>
      <c r="F10" s="78"/>
      <c r="G10" s="78"/>
      <c r="H10" s="78"/>
      <c r="I10" s="81"/>
    </row>
    <row r="11" ht="29.9" customHeight="1" spans="1:9">
      <c r="A11" s="80"/>
      <c r="B11" s="78"/>
      <c r="C11" s="78"/>
      <c r="D11" s="78"/>
      <c r="E11" s="78"/>
      <c r="F11" s="78"/>
      <c r="G11" s="78"/>
      <c r="H11" s="78"/>
      <c r="I11" s="81"/>
    </row>
    <row r="12" ht="29.9" customHeight="1" spans="1:9">
      <c r="A12" s="80"/>
      <c r="B12" s="78"/>
      <c r="C12" s="78"/>
      <c r="D12" s="78"/>
      <c r="E12" s="78"/>
      <c r="F12" s="78"/>
      <c r="G12" s="78"/>
      <c r="H12" s="78"/>
      <c r="I12" s="81"/>
    </row>
    <row r="13" ht="29.9" customHeight="1" spans="1:9">
      <c r="A13" s="82"/>
      <c r="B13" s="83"/>
      <c r="C13" s="84"/>
      <c r="D13" s="78"/>
      <c r="E13" s="78"/>
      <c r="F13" s="78"/>
      <c r="G13" s="78"/>
      <c r="H13" s="78"/>
      <c r="I13" s="81"/>
    </row>
    <row r="14" customHeight="1" spans="1:9">
      <c r="A14" s="58" t="s">
        <v>493</v>
      </c>
    </row>
  </sheetData>
  <mergeCells count="6">
    <mergeCell ref="A2:I2"/>
    <mergeCell ref="A3:H3"/>
    <mergeCell ref="B4:D4"/>
    <mergeCell ref="E4:I4"/>
    <mergeCell ref="A14:C14"/>
    <mergeCell ref="A4:A5"/>
  </mergeCells>
  <pageMargins left="0.751388888888889" right="0.751388888888889" top="1" bottom="1" header="0.5" footer="0.5"/>
  <pageSetup paperSize="9" scale="30"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2"/>
  <sheetViews>
    <sheetView showZeros="0" workbookViewId="0">
      <selection activeCell="A12" sqref="A12"/>
    </sheetView>
  </sheetViews>
  <sheetFormatPr defaultColWidth="9.14166666666667" defaultRowHeight="12" customHeight="1"/>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10">
      <c r="J1" s="59" t="s">
        <v>494</v>
      </c>
    </row>
    <row r="2" ht="28.5" customHeight="1" spans="1:10">
      <c r="A2" s="60" t="s">
        <v>495</v>
      </c>
      <c r="B2" s="27"/>
      <c r="C2" s="27"/>
      <c r="D2" s="27"/>
      <c r="E2" s="27"/>
      <c r="F2" s="61"/>
      <c r="G2" s="27"/>
      <c r="H2" s="61"/>
      <c r="I2" s="61"/>
      <c r="J2" s="27"/>
    </row>
    <row r="3" ht="17.25" customHeight="1" spans="1:10">
      <c r="A3" s="236" t="s">
        <v>2</v>
      </c>
    </row>
    <row r="4" ht="44.25" customHeight="1" spans="1:10">
      <c r="A4" s="62" t="s">
        <v>318</v>
      </c>
      <c r="B4" s="62" t="s">
        <v>319</v>
      </c>
      <c r="C4" s="62" t="s">
        <v>320</v>
      </c>
      <c r="D4" s="62" t="s">
        <v>321</v>
      </c>
      <c r="E4" s="62" t="s">
        <v>322</v>
      </c>
      <c r="F4" s="63" t="s">
        <v>323</v>
      </c>
      <c r="G4" s="62" t="s">
        <v>324</v>
      </c>
      <c r="H4" s="63" t="s">
        <v>325</v>
      </c>
      <c r="I4" s="63" t="s">
        <v>326</v>
      </c>
      <c r="J4" s="62" t="s">
        <v>327</v>
      </c>
    </row>
    <row r="5" ht="14.25" customHeight="1" spans="1:10">
      <c r="A5" s="62">
        <v>1</v>
      </c>
      <c r="B5" s="62">
        <v>2</v>
      </c>
      <c r="C5" s="62">
        <v>3</v>
      </c>
      <c r="D5" s="62">
        <v>4</v>
      </c>
      <c r="E5" s="62">
        <v>5</v>
      </c>
      <c r="F5" s="63">
        <v>6</v>
      </c>
      <c r="G5" s="62">
        <v>7</v>
      </c>
      <c r="H5" s="63">
        <v>8</v>
      </c>
      <c r="I5" s="63">
        <v>9</v>
      </c>
      <c r="J5" s="62">
        <v>10</v>
      </c>
    </row>
    <row r="6" ht="42" customHeight="1" spans="1:10">
      <c r="A6" s="64"/>
      <c r="B6" s="65"/>
      <c r="C6" s="65"/>
      <c r="D6" s="65"/>
      <c r="E6" s="64"/>
      <c r="F6" s="65"/>
      <c r="G6" s="64"/>
      <c r="H6" s="65"/>
      <c r="I6" s="65"/>
      <c r="J6" s="64"/>
    </row>
    <row r="7" ht="42" customHeight="1" spans="1:10">
      <c r="A7" s="64"/>
      <c r="B7" s="65"/>
      <c r="C7" s="65"/>
      <c r="D7" s="65"/>
      <c r="E7" s="64"/>
      <c r="F7" s="65"/>
      <c r="G7" s="64"/>
      <c r="H7" s="65"/>
      <c r="I7" s="65"/>
      <c r="J7" s="64"/>
    </row>
    <row r="8" ht="42" customHeight="1" spans="1:10">
      <c r="A8" s="64"/>
      <c r="B8" s="65"/>
      <c r="C8" s="65"/>
      <c r="D8" s="65"/>
      <c r="E8" s="64"/>
      <c r="F8" s="65"/>
      <c r="G8" s="64"/>
      <c r="H8" s="65"/>
      <c r="I8" s="65"/>
      <c r="J8" s="64"/>
    </row>
    <row r="9" ht="42" customHeight="1" spans="1:10">
      <c r="A9" s="64"/>
      <c r="B9" s="65"/>
      <c r="C9" s="65"/>
      <c r="D9" s="65"/>
      <c r="E9" s="64"/>
      <c r="F9" s="65"/>
      <c r="G9" s="64"/>
      <c r="H9" s="65"/>
      <c r="I9" s="65"/>
      <c r="J9" s="64"/>
    </row>
    <row r="10" ht="42" customHeight="1" spans="1:10">
      <c r="A10" s="64"/>
      <c r="B10" s="65"/>
      <c r="C10" s="65"/>
      <c r="D10" s="65"/>
      <c r="E10" s="64"/>
      <c r="F10" s="65"/>
      <c r="G10" s="64"/>
      <c r="H10" s="65"/>
      <c r="I10" s="65"/>
      <c r="J10" s="64"/>
    </row>
    <row r="11" ht="42" customHeight="1" spans="1:10">
      <c r="A11" s="64"/>
      <c r="B11" s="65"/>
      <c r="C11" s="65"/>
      <c r="D11" s="65"/>
      <c r="E11" s="64"/>
      <c r="F11" s="65"/>
      <c r="G11" s="64"/>
      <c r="H11" s="65"/>
      <c r="I11" s="65"/>
      <c r="J11" s="64"/>
    </row>
    <row r="12" customHeight="1" spans="1:10">
      <c r="A12" t="s">
        <v>493</v>
      </c>
    </row>
  </sheetData>
  <mergeCells count="2">
    <mergeCell ref="A2:J2"/>
    <mergeCell ref="A3:H3"/>
  </mergeCells>
  <pageMargins left="0.751388888888889" right="0.751388888888889" top="1" bottom="1" header="0.5" footer="0.5"/>
  <pageSetup paperSize="9" scale="65"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8"/>
  <sheetViews>
    <sheetView showZeros="0" workbookViewId="0">
      <selection activeCell="C20" sqref="C20"/>
    </sheetView>
  </sheetViews>
  <sheetFormatPr defaultColWidth="20" defaultRowHeight="15" customHeight="1" outlineLevelCol="7"/>
  <cols>
    <col min="1" max="16384" width="20" customWidth="1"/>
  </cols>
  <sheetData>
    <row r="1" ht="18.75" customHeight="1" spans="1:8">
      <c r="A1" s="38"/>
      <c r="B1" s="38"/>
      <c r="C1" s="38"/>
      <c r="D1" s="38"/>
      <c r="E1" s="38"/>
      <c r="F1" s="38"/>
      <c r="G1" s="38"/>
      <c r="H1" s="39" t="s">
        <v>496</v>
      </c>
    </row>
    <row r="2" ht="30.65" customHeight="1" spans="1:8">
      <c r="A2" s="40" t="s">
        <v>497</v>
      </c>
      <c r="B2" s="40"/>
      <c r="C2" s="40"/>
      <c r="D2" s="40"/>
      <c r="E2" s="40"/>
      <c r="F2" s="40"/>
      <c r="G2" s="40"/>
      <c r="H2" s="40"/>
    </row>
    <row r="3" ht="18.75" customHeight="1" spans="1:8">
      <c r="A3" s="41" t="s">
        <v>2</v>
      </c>
      <c r="B3" s="42"/>
      <c r="C3" s="38"/>
      <c r="D3" s="38"/>
      <c r="E3" s="38"/>
      <c r="F3" s="38"/>
      <c r="G3" s="38"/>
      <c r="H3" s="38"/>
    </row>
    <row r="4" ht="18.75" customHeight="1" spans="1:8">
      <c r="A4" s="43" t="s">
        <v>185</v>
      </c>
      <c r="B4" s="44" t="s">
        <v>498</v>
      </c>
      <c r="C4" s="45" t="s">
        <v>499</v>
      </c>
      <c r="D4" s="45" t="s">
        <v>500</v>
      </c>
      <c r="E4" s="45" t="s">
        <v>501</v>
      </c>
      <c r="F4" s="45" t="s">
        <v>502</v>
      </c>
      <c r="G4" s="45"/>
      <c r="H4" s="45"/>
    </row>
    <row r="5" ht="18.75" customHeight="1" spans="1:8">
      <c r="A5" s="46"/>
      <c r="B5" s="47"/>
      <c r="C5" s="45"/>
      <c r="D5" s="45"/>
      <c r="E5" s="45"/>
      <c r="F5" s="45" t="s">
        <v>457</v>
      </c>
      <c r="G5" s="45" t="s">
        <v>503</v>
      </c>
      <c r="H5" s="45" t="s">
        <v>504</v>
      </c>
    </row>
    <row r="6" ht="18.75" customHeight="1" spans="1:8">
      <c r="A6" s="48" t="s">
        <v>153</v>
      </c>
      <c r="B6" s="48" t="s">
        <v>154</v>
      </c>
      <c r="C6" s="48" t="s">
        <v>155</v>
      </c>
      <c r="D6" s="48" t="s">
        <v>156</v>
      </c>
      <c r="E6" s="48" t="s">
        <v>157</v>
      </c>
      <c r="F6" s="48" t="s">
        <v>158</v>
      </c>
      <c r="G6" s="48" t="s">
        <v>505</v>
      </c>
      <c r="H6" s="48" t="s">
        <v>506</v>
      </c>
    </row>
    <row r="7" ht="29.9" customHeight="1" spans="1:8">
      <c r="A7" s="49"/>
      <c r="B7" s="50"/>
      <c r="C7" s="50"/>
      <c r="D7" s="50"/>
      <c r="E7" s="45"/>
      <c r="F7" s="51"/>
      <c r="G7" s="52"/>
      <c r="H7" s="52"/>
    </row>
    <row r="8" ht="29.9" customHeight="1" spans="1:8">
      <c r="A8" s="49"/>
      <c r="B8" s="50"/>
      <c r="C8" s="50"/>
      <c r="D8" s="50"/>
      <c r="E8" s="45"/>
      <c r="F8" s="51"/>
      <c r="G8" s="52"/>
      <c r="H8" s="52"/>
    </row>
    <row r="9" ht="29.9" customHeight="1" spans="1:8">
      <c r="A9" s="49"/>
      <c r="B9" s="50"/>
      <c r="C9" s="50"/>
      <c r="D9" s="50"/>
      <c r="E9" s="45"/>
      <c r="F9" s="51"/>
      <c r="G9" s="52"/>
      <c r="H9" s="52"/>
    </row>
    <row r="10" ht="29.9" customHeight="1" spans="1:8">
      <c r="A10" s="49"/>
      <c r="B10" s="50"/>
      <c r="C10" s="50"/>
      <c r="D10" s="50"/>
      <c r="E10" s="45"/>
      <c r="F10" s="51"/>
      <c r="G10" s="52"/>
      <c r="H10" s="52"/>
    </row>
    <row r="11" ht="29.9" customHeight="1" spans="1:8">
      <c r="A11" s="49"/>
      <c r="B11" s="50"/>
      <c r="C11" s="50"/>
      <c r="D11" s="50"/>
      <c r="E11" s="45"/>
      <c r="F11" s="51"/>
      <c r="G11" s="52"/>
      <c r="H11" s="52"/>
    </row>
    <row r="12" ht="29.9" customHeight="1" spans="1:8">
      <c r="A12" s="49"/>
      <c r="B12" s="50"/>
      <c r="C12" s="50"/>
      <c r="D12" s="50"/>
      <c r="E12" s="45"/>
      <c r="F12" s="51"/>
      <c r="G12" s="52"/>
      <c r="H12" s="52"/>
    </row>
    <row r="13" ht="29.9" customHeight="1" spans="1:8">
      <c r="A13" s="49"/>
      <c r="B13" s="50"/>
      <c r="C13" s="50"/>
      <c r="D13" s="50"/>
      <c r="E13" s="45"/>
      <c r="F13" s="51"/>
      <c r="G13" s="52"/>
      <c r="H13" s="52"/>
    </row>
    <row r="14" ht="29.9" customHeight="1" spans="1:8">
      <c r="A14" s="49"/>
      <c r="B14" s="50"/>
      <c r="C14" s="50"/>
      <c r="D14" s="50"/>
      <c r="E14" s="45"/>
      <c r="F14" s="51"/>
      <c r="G14" s="52"/>
      <c r="H14" s="52"/>
    </row>
    <row r="15" ht="29.9" customHeight="1" spans="1:8">
      <c r="A15" s="49"/>
      <c r="B15" s="50"/>
      <c r="C15" s="50"/>
      <c r="D15" s="50"/>
      <c r="E15" s="45"/>
      <c r="F15" s="51"/>
      <c r="G15" s="52"/>
      <c r="H15" s="52"/>
    </row>
    <row r="16" s="36" customFormat="1" ht="20.15" customHeight="1" spans="1:8">
      <c r="A16" s="53" t="s">
        <v>59</v>
      </c>
      <c r="B16" s="53"/>
      <c r="C16" s="53"/>
      <c r="D16" s="53"/>
      <c r="E16" s="53"/>
      <c r="F16" s="54"/>
      <c r="G16" s="55"/>
      <c r="H16" s="55"/>
    </row>
    <row r="17" s="37" customFormat="1" ht="25" customHeight="1" spans="1:8">
      <c r="A17" s="56" t="s">
        <v>507</v>
      </c>
      <c r="B17" s="57"/>
      <c r="C17" s="57"/>
      <c r="D17" s="57"/>
      <c r="E17" s="57"/>
      <c r="F17" s="57"/>
      <c r="G17" s="57"/>
      <c r="H17" s="57"/>
    </row>
    <row r="18" customHeight="1" spans="1:8">
      <c r="A18" s="58" t="s">
        <v>508</v>
      </c>
      <c r="B18" s="58"/>
    </row>
  </sheetData>
  <mergeCells count="11">
    <mergeCell ref="A2:H2"/>
    <mergeCell ref="A3:B3"/>
    <mergeCell ref="F4:H4"/>
    <mergeCell ref="A16:E16"/>
    <mergeCell ref="A17:H17"/>
    <mergeCell ref="A18:B18"/>
    <mergeCell ref="A4:A5"/>
    <mergeCell ref="B4:B5"/>
    <mergeCell ref="C4:C5"/>
    <mergeCell ref="D4:D5"/>
    <mergeCell ref="E4:E5"/>
  </mergeCells>
  <pageMargins left="0.751388888888889" right="0.751388888888889" top="1" bottom="1" header="0.5" footer="0.5"/>
  <pageSetup paperSize="9" scale="65"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7"/>
  <sheetViews>
    <sheetView showZeros="0" workbookViewId="0">
      <selection activeCell="A3" sqref="A3:G3"/>
    </sheetView>
  </sheetViews>
  <sheetFormatPr defaultColWidth="18.1333333333333" defaultRowHeight="14.25" customHeight="1"/>
  <cols>
    <col min="1" max="16384" width="18.1333333333333" customWidth="1"/>
  </cols>
  <sheetData>
    <row r="1" ht="13.5" customHeight="1" spans="1:11">
      <c r="D1" s="1"/>
      <c r="E1" s="1"/>
      <c r="F1" s="1"/>
      <c r="G1" s="1"/>
      <c r="K1" s="2" t="s">
        <v>509</v>
      </c>
    </row>
    <row r="2" ht="27.75" customHeight="1" spans="1:11">
      <c r="A2" s="27" t="s">
        <v>510</v>
      </c>
      <c r="B2" s="27"/>
      <c r="C2" s="27"/>
      <c r="D2" s="27"/>
      <c r="E2" s="27"/>
      <c r="F2" s="27"/>
      <c r="G2" s="27"/>
      <c r="H2" s="27"/>
      <c r="I2" s="27"/>
      <c r="J2" s="27"/>
      <c r="K2" s="27"/>
    </row>
    <row r="3" ht="13.5" customHeight="1" spans="1:11">
      <c r="A3" s="236" t="s">
        <v>2</v>
      </c>
      <c r="B3" s="5"/>
      <c r="C3" s="5"/>
      <c r="D3" s="5"/>
      <c r="E3" s="5"/>
      <c r="F3" s="5"/>
      <c r="G3" s="5"/>
      <c r="H3" s="6"/>
      <c r="I3" s="6"/>
      <c r="J3" s="6"/>
      <c r="K3" s="7" t="s">
        <v>176</v>
      </c>
    </row>
    <row r="4" ht="21.75" customHeight="1" spans="1:11">
      <c r="A4" s="8" t="s">
        <v>271</v>
      </c>
      <c r="B4" s="8" t="s">
        <v>187</v>
      </c>
      <c r="C4" s="8" t="s">
        <v>272</v>
      </c>
      <c r="D4" s="9" t="s">
        <v>188</v>
      </c>
      <c r="E4" s="9" t="s">
        <v>189</v>
      </c>
      <c r="F4" s="9" t="s">
        <v>190</v>
      </c>
      <c r="G4" s="9" t="s">
        <v>191</v>
      </c>
      <c r="H4" s="15" t="s">
        <v>59</v>
      </c>
      <c r="I4" s="10" t="s">
        <v>511</v>
      </c>
      <c r="J4" s="11"/>
      <c r="K4" s="12"/>
    </row>
    <row r="5" ht="21.75" customHeight="1" spans="1:11">
      <c r="A5" s="13"/>
      <c r="B5" s="13"/>
      <c r="C5" s="13"/>
      <c r="D5" s="14"/>
      <c r="E5" s="14"/>
      <c r="F5" s="14"/>
      <c r="G5" s="14"/>
      <c r="H5" s="28"/>
      <c r="I5" s="9" t="s">
        <v>62</v>
      </c>
      <c r="J5" s="9" t="s">
        <v>63</v>
      </c>
      <c r="K5" s="9" t="s">
        <v>64</v>
      </c>
    </row>
    <row r="6" ht="40.5" customHeight="1" spans="1:11">
      <c r="A6" s="16"/>
      <c r="B6" s="16"/>
      <c r="C6" s="16"/>
      <c r="D6" s="17"/>
      <c r="E6" s="17"/>
      <c r="F6" s="17"/>
      <c r="G6" s="17"/>
      <c r="H6" s="18"/>
      <c r="I6" s="17" t="s">
        <v>61</v>
      </c>
      <c r="J6" s="17"/>
      <c r="K6" s="17"/>
    </row>
    <row r="7" ht="15" customHeight="1" spans="1:11">
      <c r="A7" s="19">
        <v>1</v>
      </c>
      <c r="B7" s="19">
        <v>2</v>
      </c>
      <c r="C7" s="19">
        <v>3</v>
      </c>
      <c r="D7" s="19">
        <v>4</v>
      </c>
      <c r="E7" s="19">
        <v>5</v>
      </c>
      <c r="F7" s="19">
        <v>6</v>
      </c>
      <c r="G7" s="19">
        <v>7</v>
      </c>
      <c r="H7" s="19">
        <v>8</v>
      </c>
      <c r="I7" s="19">
        <v>9</v>
      </c>
      <c r="J7" s="29">
        <v>10</v>
      </c>
      <c r="K7" s="29">
        <v>11</v>
      </c>
    </row>
    <row r="8" ht="36" customHeight="1" spans="1:11">
      <c r="A8" s="19"/>
      <c r="B8" s="19"/>
      <c r="C8" s="19"/>
      <c r="D8" s="19"/>
      <c r="E8" s="19"/>
      <c r="F8" s="19"/>
      <c r="G8" s="19"/>
      <c r="H8" s="19"/>
      <c r="I8" s="19"/>
      <c r="J8" s="29"/>
      <c r="K8" s="29"/>
    </row>
    <row r="9" ht="36" customHeight="1" spans="1:11">
      <c r="A9" s="19"/>
      <c r="B9" s="19"/>
      <c r="C9" s="19"/>
      <c r="D9" s="19"/>
      <c r="E9" s="19"/>
      <c r="F9" s="19"/>
      <c r="G9" s="19"/>
      <c r="H9" s="19"/>
      <c r="I9" s="19"/>
      <c r="J9" s="29"/>
      <c r="K9" s="29"/>
    </row>
    <row r="10" ht="36" customHeight="1" spans="1:11">
      <c r="A10" s="19"/>
      <c r="B10" s="19"/>
      <c r="C10" s="19"/>
      <c r="D10" s="19"/>
      <c r="E10" s="19"/>
      <c r="F10" s="19"/>
      <c r="G10" s="19"/>
      <c r="H10" s="19"/>
      <c r="I10" s="19"/>
      <c r="J10" s="29"/>
      <c r="K10" s="29"/>
    </row>
    <row r="11" ht="36" customHeight="1" spans="1:11">
      <c r="A11" s="19"/>
      <c r="B11" s="19"/>
      <c r="C11" s="19"/>
      <c r="D11" s="19"/>
      <c r="E11" s="19"/>
      <c r="F11" s="19"/>
      <c r="G11" s="19"/>
      <c r="H11" s="19"/>
      <c r="I11" s="19"/>
      <c r="J11" s="29"/>
      <c r="K11" s="29"/>
    </row>
    <row r="12" ht="36" customHeight="1" spans="1:11">
      <c r="A12" s="19"/>
      <c r="B12" s="19"/>
      <c r="C12" s="19"/>
      <c r="D12" s="19"/>
      <c r="E12" s="19"/>
      <c r="F12" s="19"/>
      <c r="G12" s="19"/>
      <c r="H12" s="19"/>
      <c r="I12" s="19"/>
      <c r="J12" s="29"/>
      <c r="K12" s="29"/>
    </row>
    <row r="13" ht="36" customHeight="1" spans="1:11">
      <c r="A13" s="19"/>
      <c r="B13" s="19"/>
      <c r="C13" s="19"/>
      <c r="D13" s="19"/>
      <c r="E13" s="19"/>
      <c r="F13" s="19"/>
      <c r="G13" s="19"/>
      <c r="H13" s="19"/>
      <c r="I13" s="19"/>
      <c r="J13" s="29"/>
      <c r="K13" s="29"/>
    </row>
    <row r="14" ht="36" customHeight="1" spans="1:11">
      <c r="A14" s="30"/>
      <c r="B14" s="31"/>
      <c r="C14" s="30"/>
      <c r="D14" s="30"/>
      <c r="E14" s="30"/>
      <c r="F14" s="30"/>
      <c r="G14" s="30"/>
      <c r="H14" s="32"/>
      <c r="I14" s="32"/>
      <c r="J14" s="32"/>
      <c r="K14" s="32"/>
    </row>
    <row r="15" ht="36" customHeight="1" spans="1:11">
      <c r="A15" s="31"/>
      <c r="B15" s="31"/>
      <c r="C15" s="31"/>
      <c r="D15" s="31"/>
      <c r="E15" s="31"/>
      <c r="F15" s="31"/>
      <c r="G15" s="31"/>
      <c r="H15" s="32"/>
      <c r="I15" s="32"/>
      <c r="J15" s="32"/>
      <c r="K15" s="32"/>
    </row>
    <row r="16" ht="18.75" customHeight="1" spans="1:11">
      <c r="A16" s="33" t="s">
        <v>109</v>
      </c>
      <c r="B16" s="34"/>
      <c r="C16" s="34"/>
      <c r="D16" s="34"/>
      <c r="E16" s="34"/>
      <c r="F16" s="34"/>
      <c r="G16" s="35"/>
      <c r="H16" s="32"/>
      <c r="I16" s="32"/>
      <c r="J16" s="32"/>
      <c r="K16" s="32"/>
    </row>
    <row r="17" customHeight="1" spans="1:1">
      <c r="A17" t="s">
        <v>512</v>
      </c>
    </row>
  </sheetData>
  <mergeCells count="15">
    <mergeCell ref="A2:K2"/>
    <mergeCell ref="A3:G3"/>
    <mergeCell ref="I4:K4"/>
    <mergeCell ref="A16:G16"/>
    <mergeCell ref="A4:A6"/>
    <mergeCell ref="B4:B6"/>
    <mergeCell ref="C4:C6"/>
    <mergeCell ref="D4:D6"/>
    <mergeCell ref="E4:E6"/>
    <mergeCell ref="F4:F6"/>
    <mergeCell ref="G4:G6"/>
    <mergeCell ref="H4:H6"/>
    <mergeCell ref="I5:I6"/>
    <mergeCell ref="J5:J6"/>
    <mergeCell ref="K5:K6"/>
  </mergeCells>
  <pageMargins left="0.751388888888889" right="0.751388888888889" top="1" bottom="1" header="0.5" footer="0.5"/>
  <pageSetup paperSize="9" scale="59" fitToHeight="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topLeftCell="A4" workbookViewId="0">
      <selection activeCell="B11" sqref="B11"/>
    </sheetView>
  </sheetViews>
  <sheetFormatPr defaultColWidth="23.6333333333333" defaultRowHeight="14.25" customHeight="1" outlineLevelCol="6"/>
  <cols>
    <col min="1" max="16384" width="23.6333333333333" customWidth="1"/>
  </cols>
  <sheetData>
    <row r="1" ht="13.5" customHeight="1" spans="1:7">
      <c r="D1" s="1"/>
      <c r="G1" s="2" t="s">
        <v>513</v>
      </c>
    </row>
    <row r="2" ht="27.75" customHeight="1" spans="1:7">
      <c r="A2" s="3" t="s">
        <v>514</v>
      </c>
      <c r="B2" s="3"/>
      <c r="C2" s="3"/>
      <c r="D2" s="3"/>
      <c r="E2" s="3"/>
      <c r="F2" s="3"/>
      <c r="G2" s="3"/>
    </row>
    <row r="3" ht="13.5" customHeight="1" spans="1:7">
      <c r="A3" s="236" t="s">
        <v>2</v>
      </c>
      <c r="B3" s="5"/>
      <c r="C3" s="5"/>
      <c r="D3" s="5"/>
      <c r="E3" s="6"/>
      <c r="F3" s="6"/>
      <c r="G3" s="7" t="s">
        <v>176</v>
      </c>
    </row>
    <row r="4" ht="21.75" customHeight="1" spans="1:7">
      <c r="A4" s="8" t="s">
        <v>272</v>
      </c>
      <c r="B4" s="8" t="s">
        <v>271</v>
      </c>
      <c r="C4" s="8" t="s">
        <v>187</v>
      </c>
      <c r="D4" s="9" t="s">
        <v>515</v>
      </c>
      <c r="E4" s="10" t="s">
        <v>62</v>
      </c>
      <c r="F4" s="11"/>
      <c r="G4" s="12"/>
    </row>
    <row r="5" ht="21.75" customHeight="1" spans="1:7">
      <c r="A5" s="13"/>
      <c r="B5" s="13"/>
      <c r="C5" s="13"/>
      <c r="D5" s="14"/>
      <c r="E5" s="15" t="s">
        <v>516</v>
      </c>
      <c r="F5" s="9" t="s">
        <v>517</v>
      </c>
      <c r="G5" s="9" t="s">
        <v>518</v>
      </c>
    </row>
    <row r="6" ht="40.5" customHeight="1" spans="1:7">
      <c r="A6" s="16"/>
      <c r="B6" s="16"/>
      <c r="C6" s="16"/>
      <c r="D6" s="17"/>
      <c r="E6" s="18"/>
      <c r="F6" s="17" t="s">
        <v>61</v>
      </c>
      <c r="G6" s="17"/>
    </row>
    <row r="7" ht="15" customHeight="1" spans="1:7">
      <c r="A7" s="19">
        <v>1</v>
      </c>
      <c r="B7" s="19">
        <v>2</v>
      </c>
      <c r="C7" s="19">
        <v>3</v>
      </c>
      <c r="D7" s="19">
        <v>4</v>
      </c>
      <c r="E7" s="19">
        <v>5</v>
      </c>
      <c r="F7" s="19">
        <v>6</v>
      </c>
      <c r="G7" s="19">
        <v>7</v>
      </c>
    </row>
    <row r="8" ht="29.9" customHeight="1" spans="1:7">
      <c r="A8" s="20" t="s">
        <v>73</v>
      </c>
      <c r="B8" s="21" t="s">
        <v>519</v>
      </c>
      <c r="C8" s="21" t="s">
        <v>277</v>
      </c>
      <c r="D8" s="20" t="s">
        <v>520</v>
      </c>
      <c r="E8" s="22">
        <v>100000</v>
      </c>
      <c r="F8" s="22">
        <v>141373.6</v>
      </c>
      <c r="G8" s="23"/>
    </row>
    <row r="9" ht="29.9" customHeight="1" spans="1:7">
      <c r="A9" s="20" t="s">
        <v>73</v>
      </c>
      <c r="B9" s="21" t="s">
        <v>519</v>
      </c>
      <c r="C9" s="21" t="s">
        <v>304</v>
      </c>
      <c r="D9" s="20" t="s">
        <v>520</v>
      </c>
      <c r="E9" s="22">
        <v>150000</v>
      </c>
      <c r="F9" s="22"/>
      <c r="G9" s="23"/>
    </row>
    <row r="10" ht="29.9" customHeight="1" spans="1:7">
      <c r="A10" s="20" t="s">
        <v>73</v>
      </c>
      <c r="B10" s="21" t="s">
        <v>521</v>
      </c>
      <c r="C10" s="21" t="s">
        <v>309</v>
      </c>
      <c r="D10" s="20" t="s">
        <v>520</v>
      </c>
      <c r="E10" s="22">
        <v>500000</v>
      </c>
      <c r="F10" s="22">
        <v>819900</v>
      </c>
      <c r="G10" s="23"/>
    </row>
    <row r="11" ht="29.9" customHeight="1" spans="1:7">
      <c r="A11" s="20" t="s">
        <v>73</v>
      </c>
      <c r="B11" s="21" t="s">
        <v>522</v>
      </c>
      <c r="C11" s="21" t="s">
        <v>292</v>
      </c>
      <c r="D11" s="20" t="s">
        <v>520</v>
      </c>
      <c r="E11" s="22">
        <v>150000</v>
      </c>
      <c r="F11" s="22"/>
      <c r="G11" s="23"/>
    </row>
    <row r="12" ht="29.9" customHeight="1" spans="1:7">
      <c r="A12" s="24" t="s">
        <v>59</v>
      </c>
      <c r="B12" s="25" t="s">
        <v>523</v>
      </c>
      <c r="C12" s="25"/>
      <c r="D12" s="26"/>
      <c r="E12" s="22">
        <v>900000</v>
      </c>
      <c r="F12" s="22">
        <v>961273.6</v>
      </c>
      <c r="G12" s="23"/>
    </row>
  </sheetData>
  <mergeCells count="11">
    <mergeCell ref="A2:G2"/>
    <mergeCell ref="A3:D3"/>
    <mergeCell ref="E4:G4"/>
    <mergeCell ref="A12:D12"/>
    <mergeCell ref="A4:A6"/>
    <mergeCell ref="B4:B6"/>
    <mergeCell ref="C4:C6"/>
    <mergeCell ref="D4:D6"/>
    <mergeCell ref="E5:E6"/>
    <mergeCell ref="F5:F6"/>
    <mergeCell ref="G5:G6"/>
  </mergeCells>
  <pageMargins left="0.751388888888889" right="0.751388888888889" top="1" bottom="1" header="0.5" footer="0.5"/>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Zeros="0" workbookViewId="0">
      <selection activeCell="A3" sqref="A3:D3"/>
    </sheetView>
  </sheetViews>
  <sheetFormatPr defaultColWidth="8" defaultRowHeight="14.25" customHeight="1"/>
  <cols>
    <col min="1" max="1" width="21.1416666666667" customWidth="1"/>
    <col min="2" max="2" width="13.6333333333333" customWidth="1"/>
    <col min="3" max="3" width="12.875" customWidth="1"/>
    <col min="4" max="4" width="12.5" customWidth="1"/>
    <col min="5" max="5" width="12.125" customWidth="1"/>
    <col min="6" max="8" width="10.1333333333333" customWidth="1"/>
    <col min="9" max="9" width="12.625" customWidth="1"/>
    <col min="10" max="13" width="10.1333333333333" customWidth="1"/>
    <col min="14" max="14" width="13" customWidth="1"/>
    <col min="15" max="19" width="10.1333333333333" customWidth="1"/>
  </cols>
  <sheetData>
    <row r="1" ht="12" customHeight="1" spans="1:19">
      <c r="A1" s="194"/>
      <c r="J1" s="195"/>
      <c r="R1" s="2" t="s">
        <v>55</v>
      </c>
    </row>
    <row r="2" ht="36" customHeight="1" spans="1:19">
      <c r="A2" s="196" t="s">
        <v>56</v>
      </c>
      <c r="B2" s="27"/>
      <c r="C2" s="27"/>
      <c r="D2" s="27"/>
      <c r="E2" s="27"/>
      <c r="F2" s="27"/>
      <c r="G2" s="27"/>
      <c r="H2" s="27"/>
      <c r="I2" s="27"/>
      <c r="J2" s="61"/>
      <c r="K2" s="27"/>
      <c r="L2" s="27"/>
      <c r="M2" s="27"/>
      <c r="N2" s="27"/>
      <c r="O2" s="27"/>
      <c r="P2" s="27"/>
      <c r="Q2" s="27"/>
      <c r="R2" s="27"/>
      <c r="S2" s="27"/>
    </row>
    <row r="3" ht="20.25" customHeight="1" spans="1:19">
      <c r="A3" s="112" t="s">
        <v>2</v>
      </c>
      <c r="B3" s="6"/>
      <c r="C3" s="6"/>
      <c r="D3" s="6"/>
      <c r="E3" s="6"/>
      <c r="F3" s="6"/>
      <c r="G3" s="6"/>
      <c r="H3" s="6"/>
      <c r="I3" s="6"/>
      <c r="J3" s="197"/>
      <c r="K3" s="6"/>
      <c r="L3" s="6"/>
      <c r="M3" s="6"/>
      <c r="N3" s="7"/>
      <c r="O3" s="7"/>
      <c r="P3" s="7"/>
      <c r="Q3" s="7"/>
      <c r="R3" s="7" t="s">
        <v>3</v>
      </c>
      <c r="S3" s="7" t="s">
        <v>3</v>
      </c>
    </row>
    <row r="4" ht="18.75" customHeight="1" spans="1:19">
      <c r="A4" s="198" t="s">
        <v>57</v>
      </c>
      <c r="B4" s="199" t="s">
        <v>58</v>
      </c>
      <c r="C4" s="199" t="s">
        <v>59</v>
      </c>
      <c r="D4" s="200" t="s">
        <v>60</v>
      </c>
      <c r="E4" s="201"/>
      <c r="F4" s="201"/>
      <c r="G4" s="201"/>
      <c r="H4" s="201"/>
      <c r="I4" s="201"/>
      <c r="J4" s="202"/>
      <c r="K4" s="201"/>
      <c r="L4" s="201"/>
      <c r="M4" s="201"/>
      <c r="N4" s="203"/>
      <c r="O4" s="203" t="s">
        <v>48</v>
      </c>
      <c r="P4" s="203"/>
      <c r="Q4" s="203"/>
      <c r="R4" s="203"/>
      <c r="S4" s="203"/>
    </row>
    <row r="5" ht="18" customHeight="1" spans="1:19">
      <c r="A5" s="204"/>
      <c r="B5" s="205"/>
      <c r="C5" s="205"/>
      <c r="D5" s="205" t="s">
        <v>61</v>
      </c>
      <c r="E5" s="205" t="s">
        <v>62</v>
      </c>
      <c r="F5" s="205" t="s">
        <v>63</v>
      </c>
      <c r="G5" s="205" t="s">
        <v>64</v>
      </c>
      <c r="H5" s="205" t="s">
        <v>65</v>
      </c>
      <c r="I5" s="206" t="s">
        <v>66</v>
      </c>
      <c r="J5" s="207"/>
      <c r="K5" s="206" t="s">
        <v>67</v>
      </c>
      <c r="L5" s="206" t="s">
        <v>68</v>
      </c>
      <c r="M5" s="206" t="s">
        <v>69</v>
      </c>
      <c r="N5" s="208" t="s">
        <v>70</v>
      </c>
      <c r="O5" s="209" t="s">
        <v>61</v>
      </c>
      <c r="P5" s="209" t="s">
        <v>62</v>
      </c>
      <c r="Q5" s="209" t="s">
        <v>63</v>
      </c>
      <c r="R5" s="209" t="s">
        <v>64</v>
      </c>
      <c r="S5" s="209" t="s">
        <v>71</v>
      </c>
    </row>
    <row r="6" ht="29.25" customHeight="1" spans="1:19">
      <c r="A6" s="210"/>
      <c r="B6" s="211"/>
      <c r="C6" s="211"/>
      <c r="D6" s="211"/>
      <c r="E6" s="211"/>
      <c r="F6" s="211"/>
      <c r="G6" s="211"/>
      <c r="H6" s="211"/>
      <c r="I6" s="212" t="s">
        <v>61</v>
      </c>
      <c r="J6" s="212" t="s">
        <v>72</v>
      </c>
      <c r="K6" s="212" t="s">
        <v>67</v>
      </c>
      <c r="L6" s="212" t="s">
        <v>68</v>
      </c>
      <c r="M6" s="212" t="s">
        <v>69</v>
      </c>
      <c r="N6" s="212" t="s">
        <v>70</v>
      </c>
      <c r="O6" s="212"/>
      <c r="P6" s="212"/>
      <c r="Q6" s="212"/>
      <c r="R6" s="212"/>
      <c r="S6" s="212"/>
    </row>
    <row r="7" ht="16.5" customHeight="1" spans="1:19">
      <c r="A7" s="213">
        <v>1</v>
      </c>
      <c r="B7" s="19">
        <v>2</v>
      </c>
      <c r="C7" s="19">
        <v>3</v>
      </c>
      <c r="D7" s="19">
        <v>4</v>
      </c>
      <c r="E7" s="213">
        <v>5</v>
      </c>
      <c r="F7" s="19">
        <v>6</v>
      </c>
      <c r="G7" s="19">
        <v>7</v>
      </c>
      <c r="H7" s="213">
        <v>8</v>
      </c>
      <c r="I7" s="19">
        <v>9</v>
      </c>
      <c r="J7" s="29">
        <v>10</v>
      </c>
      <c r="K7" s="29">
        <v>11</v>
      </c>
      <c r="L7" s="214">
        <v>12</v>
      </c>
      <c r="M7" s="29">
        <v>13</v>
      </c>
      <c r="N7" s="29">
        <v>14</v>
      </c>
      <c r="O7" s="29">
        <v>15</v>
      </c>
      <c r="P7" s="29">
        <v>16</v>
      </c>
      <c r="Q7" s="29">
        <v>17</v>
      </c>
      <c r="R7" s="29">
        <v>18</v>
      </c>
      <c r="S7" s="29">
        <v>19</v>
      </c>
    </row>
    <row r="8" ht="31.4" customHeight="1" spans="1:19">
      <c r="A8" s="80">
        <v>265001</v>
      </c>
      <c r="B8" s="215" t="s">
        <v>73</v>
      </c>
      <c r="C8" s="216">
        <v>13125944.88</v>
      </c>
      <c r="D8" s="216">
        <v>13125944.88</v>
      </c>
      <c r="E8" s="217">
        <v>4595944.88</v>
      </c>
      <c r="F8" s="217"/>
      <c r="G8" s="217"/>
      <c r="H8" s="217"/>
      <c r="I8" s="217">
        <v>8530000</v>
      </c>
      <c r="J8" s="217"/>
      <c r="K8" s="217"/>
      <c r="L8" s="217"/>
      <c r="M8" s="217"/>
      <c r="N8" s="217">
        <v>8530000</v>
      </c>
      <c r="O8" s="144"/>
      <c r="P8" s="144"/>
      <c r="Q8" s="144"/>
      <c r="R8" s="144"/>
      <c r="S8" s="144"/>
    </row>
    <row r="9" ht="33" customHeight="1" spans="1:19">
      <c r="A9" s="218"/>
      <c r="B9" s="218"/>
      <c r="C9" s="23"/>
      <c r="D9" s="182"/>
      <c r="E9" s="105"/>
      <c r="F9" s="105"/>
      <c r="G9" s="105"/>
      <c r="H9" s="105"/>
      <c r="I9" s="105"/>
      <c r="J9" s="105"/>
      <c r="K9" s="105"/>
      <c r="L9" s="105"/>
      <c r="M9" s="105"/>
      <c r="N9" s="105"/>
      <c r="O9" s="105"/>
      <c r="P9" s="105"/>
      <c r="Q9" s="105"/>
      <c r="R9" s="105"/>
      <c r="S9" s="105"/>
    </row>
    <row r="10" s="36" customFormat="1" ht="23" customHeight="1" spans="1:19">
      <c r="A10" s="219" t="s">
        <v>59</v>
      </c>
      <c r="B10" s="220"/>
      <c r="C10" s="221">
        <v>13125944.88</v>
      </c>
      <c r="D10" s="221">
        <v>13125944.88</v>
      </c>
      <c r="E10" s="222">
        <v>4595944.88</v>
      </c>
      <c r="F10" s="222"/>
      <c r="G10" s="222"/>
      <c r="H10" s="222"/>
      <c r="I10" s="222">
        <v>8530000</v>
      </c>
      <c r="J10" s="222"/>
      <c r="K10" s="222"/>
      <c r="L10" s="222"/>
      <c r="M10" s="222"/>
      <c r="N10" s="222">
        <v>8530000</v>
      </c>
      <c r="O10" s="223"/>
      <c r="P10" s="223"/>
      <c r="Q10" s="223"/>
      <c r="R10" s="223"/>
      <c r="S10" s="223"/>
    </row>
  </sheetData>
  <mergeCells count="21">
    <mergeCell ref="R1:S1"/>
    <mergeCell ref="A2:S2"/>
    <mergeCell ref="A3:D3"/>
    <mergeCell ref="R3:S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1388888888889" right="0.751388888888889" top="1" bottom="1" header="0.5" footer="0.5"/>
  <pageSetup paperSize="9" scale="64"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workbookViewId="0">
      <selection activeCell="A3" sqref="A3:L3"/>
    </sheetView>
  </sheetViews>
  <sheetFormatPr defaultColWidth="14.3833333333333" defaultRowHeight="14.25" customHeight="1"/>
  <cols>
    <col min="1" max="1" width="11.125" customWidth="1"/>
    <col min="2" max="2" width="19.125" customWidth="1"/>
    <col min="3" max="16384" width="14.3833333333333" customWidth="1"/>
  </cols>
  <sheetData>
    <row r="1" ht="15.75" customHeight="1" spans="1:15">
      <c r="O1" s="123" t="s">
        <v>74</v>
      </c>
    </row>
    <row r="2" ht="28.5" customHeight="1" spans="1:15">
      <c r="A2" s="27" t="s">
        <v>75</v>
      </c>
      <c r="B2" s="27"/>
      <c r="C2" s="27"/>
      <c r="D2" s="27"/>
      <c r="E2" s="27"/>
      <c r="F2" s="27"/>
      <c r="G2" s="27"/>
      <c r="H2" s="27"/>
      <c r="I2" s="27"/>
      <c r="J2" s="27"/>
      <c r="K2" s="27"/>
      <c r="L2" s="27"/>
      <c r="M2" s="27"/>
      <c r="N2" s="27"/>
      <c r="O2" s="27"/>
    </row>
    <row r="3" ht="15" customHeight="1" spans="1:15">
      <c r="A3" s="124" t="s">
        <v>2</v>
      </c>
      <c r="B3" s="125"/>
      <c r="C3" s="71"/>
      <c r="D3" s="71"/>
      <c r="E3" s="71"/>
      <c r="F3" s="71"/>
      <c r="G3" s="6"/>
      <c r="H3" s="71"/>
      <c r="I3" s="71"/>
      <c r="J3" s="6"/>
      <c r="K3" s="71"/>
      <c r="L3" s="71"/>
      <c r="M3" s="6"/>
      <c r="N3" s="6"/>
      <c r="O3" s="126" t="s">
        <v>3</v>
      </c>
    </row>
    <row r="4" ht="18.75" customHeight="1" spans="1:15">
      <c r="A4" s="9" t="s">
        <v>76</v>
      </c>
      <c r="B4" s="9" t="s">
        <v>77</v>
      </c>
      <c r="C4" s="15" t="s">
        <v>59</v>
      </c>
      <c r="D4" s="127" t="s">
        <v>62</v>
      </c>
      <c r="E4" s="127"/>
      <c r="F4" s="127"/>
      <c r="G4" s="189" t="s">
        <v>63</v>
      </c>
      <c r="H4" s="9" t="s">
        <v>64</v>
      </c>
      <c r="I4" s="9" t="s">
        <v>78</v>
      </c>
      <c r="J4" s="10" t="s">
        <v>79</v>
      </c>
      <c r="K4" s="76" t="s">
        <v>80</v>
      </c>
      <c r="L4" s="76" t="s">
        <v>81</v>
      </c>
      <c r="M4" s="76" t="s">
        <v>82</v>
      </c>
      <c r="N4" s="76" t="s">
        <v>83</v>
      </c>
      <c r="O4" s="93" t="s">
        <v>84</v>
      </c>
    </row>
    <row r="5" ht="30" customHeight="1" spans="1:15">
      <c r="A5" s="18"/>
      <c r="B5" s="18"/>
      <c r="C5" s="18"/>
      <c r="D5" s="127" t="s">
        <v>61</v>
      </c>
      <c r="E5" s="127" t="s">
        <v>85</v>
      </c>
      <c r="F5" s="127" t="s">
        <v>86</v>
      </c>
      <c r="G5" s="18"/>
      <c r="H5" s="18"/>
      <c r="I5" s="18"/>
      <c r="J5" s="127" t="s">
        <v>61</v>
      </c>
      <c r="K5" s="101" t="s">
        <v>80</v>
      </c>
      <c r="L5" s="101" t="s">
        <v>81</v>
      </c>
      <c r="M5" s="101" t="s">
        <v>82</v>
      </c>
      <c r="N5" s="101" t="s">
        <v>83</v>
      </c>
      <c r="O5" s="101" t="s">
        <v>84</v>
      </c>
    </row>
    <row r="6" ht="16.5" customHeight="1" spans="1:15">
      <c r="A6" s="127">
        <v>1</v>
      </c>
      <c r="B6" s="127">
        <v>2</v>
      </c>
      <c r="C6" s="127">
        <v>3</v>
      </c>
      <c r="D6" s="127">
        <v>4</v>
      </c>
      <c r="E6" s="127">
        <v>5</v>
      </c>
      <c r="F6" s="127">
        <v>6</v>
      </c>
      <c r="G6" s="127">
        <v>7</v>
      </c>
      <c r="H6" s="63">
        <v>8</v>
      </c>
      <c r="I6" s="63">
        <v>9</v>
      </c>
      <c r="J6" s="63">
        <v>10</v>
      </c>
      <c r="K6" s="63">
        <v>11</v>
      </c>
      <c r="L6" s="63">
        <v>12</v>
      </c>
      <c r="M6" s="63">
        <v>13</v>
      </c>
      <c r="N6" s="63">
        <v>14</v>
      </c>
      <c r="O6" s="127">
        <v>15</v>
      </c>
    </row>
    <row r="7" ht="20.25" customHeight="1" spans="1:15">
      <c r="A7" s="190" t="s">
        <v>87</v>
      </c>
      <c r="B7" s="191" t="s">
        <v>88</v>
      </c>
      <c r="C7" s="192">
        <v>12555908.09</v>
      </c>
      <c r="D7" s="192">
        <v>4025908.09</v>
      </c>
      <c r="E7" s="192">
        <v>3125908.09</v>
      </c>
      <c r="F7" s="192">
        <v>900000</v>
      </c>
      <c r="G7" s="192"/>
      <c r="H7" s="192"/>
      <c r="I7" s="192"/>
      <c r="J7" s="192">
        <v>8530000</v>
      </c>
      <c r="K7" s="192"/>
      <c r="L7" s="192"/>
      <c r="M7" s="192"/>
      <c r="N7" s="192"/>
      <c r="O7" s="192">
        <v>8530000</v>
      </c>
    </row>
    <row r="8" ht="20.25" customHeight="1" spans="1:15">
      <c r="A8" s="190" t="s">
        <v>89</v>
      </c>
      <c r="B8" s="191" t="str">
        <f>"  "&amp;"行政事业单位养老支出"</f>
        <v>  行政事业单位养老支出</v>
      </c>
      <c r="C8" s="192">
        <v>362016.64</v>
      </c>
      <c r="D8" s="192">
        <v>362016.64</v>
      </c>
      <c r="E8" s="192">
        <v>362016.64</v>
      </c>
      <c r="F8" s="192"/>
      <c r="G8" s="192"/>
      <c r="H8" s="192"/>
      <c r="I8" s="192"/>
      <c r="J8" s="192"/>
      <c r="K8" s="192"/>
      <c r="L8" s="192"/>
      <c r="M8" s="192"/>
      <c r="N8" s="192"/>
      <c r="O8" s="192"/>
    </row>
    <row r="9" ht="30" customHeight="1" spans="1:15">
      <c r="A9" s="190" t="s">
        <v>90</v>
      </c>
      <c r="B9" s="191" t="str">
        <f>"    "&amp;"机关事业单位基本养老保险缴费支出"</f>
        <v>    机关事业单位基本养老保险缴费支出</v>
      </c>
      <c r="C9" s="192">
        <v>357216.64</v>
      </c>
      <c r="D9" s="192">
        <v>357216.64</v>
      </c>
      <c r="E9" s="192">
        <v>357216.64</v>
      </c>
      <c r="F9" s="192"/>
      <c r="G9" s="192"/>
      <c r="H9" s="192"/>
      <c r="I9" s="192"/>
      <c r="J9" s="192"/>
      <c r="K9" s="192"/>
      <c r="L9" s="192"/>
      <c r="M9" s="192"/>
      <c r="N9" s="192"/>
      <c r="O9" s="192"/>
    </row>
    <row r="10" ht="29" customHeight="1" spans="1:15">
      <c r="A10" s="190" t="s">
        <v>91</v>
      </c>
      <c r="B10" s="191" t="str">
        <f>"    "&amp;"机关事业单位职业年金缴费支出"</f>
        <v>    机关事业单位职业年金缴费支出</v>
      </c>
      <c r="C10" s="192"/>
      <c r="D10" s="192"/>
      <c r="E10" s="192"/>
      <c r="F10" s="192"/>
      <c r="G10" s="192"/>
      <c r="H10" s="192"/>
      <c r="I10" s="192"/>
      <c r="J10" s="192"/>
      <c r="K10" s="192"/>
      <c r="L10" s="192"/>
      <c r="M10" s="192"/>
      <c r="N10" s="192"/>
      <c r="O10" s="192"/>
    </row>
    <row r="11" ht="30" customHeight="1" spans="1:15">
      <c r="A11" s="190" t="s">
        <v>92</v>
      </c>
      <c r="B11" s="191" t="str">
        <f>"    "&amp;"其他行政事业单位养老支出"</f>
        <v>    其他行政事业单位养老支出</v>
      </c>
      <c r="C11" s="192">
        <v>4800</v>
      </c>
      <c r="D11" s="192">
        <v>4800</v>
      </c>
      <c r="E11" s="192">
        <v>4800</v>
      </c>
      <c r="F11" s="192"/>
      <c r="G11" s="192"/>
      <c r="H11" s="192"/>
      <c r="I11" s="192"/>
      <c r="J11" s="192"/>
      <c r="K11" s="192"/>
      <c r="L11" s="192"/>
      <c r="M11" s="192"/>
      <c r="N11" s="192"/>
      <c r="O11" s="192"/>
    </row>
    <row r="12" ht="20.25" customHeight="1" spans="1:15">
      <c r="A12" s="190" t="s">
        <v>93</v>
      </c>
      <c r="B12" s="191" t="str">
        <f>"  "&amp;"抚恤"</f>
        <v>  抚恤</v>
      </c>
      <c r="C12" s="192">
        <v>29076</v>
      </c>
      <c r="D12" s="192">
        <v>29076</v>
      </c>
      <c r="E12" s="192">
        <v>29076</v>
      </c>
      <c r="F12" s="192"/>
      <c r="G12" s="192"/>
      <c r="H12" s="192"/>
      <c r="I12" s="192"/>
      <c r="J12" s="192"/>
      <c r="K12" s="192"/>
      <c r="L12" s="192"/>
      <c r="M12" s="192"/>
      <c r="N12" s="192"/>
      <c r="O12" s="192"/>
    </row>
    <row r="13" ht="20.25" customHeight="1" spans="1:15">
      <c r="A13" s="190" t="s">
        <v>94</v>
      </c>
      <c r="B13" s="191" t="str">
        <f>"    "&amp;"死亡抚恤"</f>
        <v>    死亡抚恤</v>
      </c>
      <c r="C13" s="192">
        <v>29076</v>
      </c>
      <c r="D13" s="192">
        <v>29076</v>
      </c>
      <c r="E13" s="192">
        <v>29076</v>
      </c>
      <c r="F13" s="192"/>
      <c r="G13" s="192"/>
      <c r="H13" s="192"/>
      <c r="I13" s="192"/>
      <c r="J13" s="192"/>
      <c r="K13" s="192"/>
      <c r="L13" s="192"/>
      <c r="M13" s="192"/>
      <c r="N13" s="192"/>
      <c r="O13" s="192"/>
    </row>
    <row r="14" ht="20.25" customHeight="1" spans="1:15">
      <c r="A14" s="190" t="s">
        <v>95</v>
      </c>
      <c r="B14" s="191" t="str">
        <f>"  "&amp;"红十字事业"</f>
        <v>  红十字事业</v>
      </c>
      <c r="C14" s="192">
        <v>12164815.45</v>
      </c>
      <c r="D14" s="192">
        <v>3634815.45</v>
      </c>
      <c r="E14" s="192">
        <v>2734815.45</v>
      </c>
      <c r="F14" s="192">
        <v>900000</v>
      </c>
      <c r="G14" s="192"/>
      <c r="H14" s="192"/>
      <c r="I14" s="192"/>
      <c r="J14" s="192">
        <v>8530000</v>
      </c>
      <c r="K14" s="192"/>
      <c r="L14" s="192"/>
      <c r="M14" s="192"/>
      <c r="N14" s="192"/>
      <c r="O14" s="192">
        <v>8530000</v>
      </c>
    </row>
    <row r="15" ht="20.25" customHeight="1" spans="1:15">
      <c r="A15" s="190" t="s">
        <v>96</v>
      </c>
      <c r="B15" s="191" t="str">
        <f>"    "&amp;"行政运行"</f>
        <v>    行政运行</v>
      </c>
      <c r="C15" s="192">
        <v>2734815.45</v>
      </c>
      <c r="D15" s="192">
        <v>2734815.45</v>
      </c>
      <c r="E15" s="192">
        <v>2734815.45</v>
      </c>
      <c r="F15" s="192"/>
      <c r="G15" s="192"/>
      <c r="H15" s="192"/>
      <c r="I15" s="192"/>
      <c r="J15" s="192"/>
      <c r="K15" s="192"/>
      <c r="L15" s="192"/>
      <c r="M15" s="192"/>
      <c r="N15" s="192"/>
      <c r="O15" s="192"/>
    </row>
    <row r="16" s="36" customFormat="1" ht="24" customHeight="1" spans="1:15">
      <c r="A16" s="190" t="s">
        <v>97</v>
      </c>
      <c r="B16" s="191" t="str">
        <f>"    "&amp;"其他红十字事业支出"</f>
        <v>    其他红十字事业支出</v>
      </c>
      <c r="C16" s="192">
        <v>9430000</v>
      </c>
      <c r="D16" s="192">
        <v>900000</v>
      </c>
      <c r="E16" s="192"/>
      <c r="F16" s="192">
        <v>900000</v>
      </c>
      <c r="G16" s="192"/>
      <c r="H16" s="192"/>
      <c r="I16" s="192"/>
      <c r="J16" s="192">
        <v>8530000</v>
      </c>
      <c r="K16" s="192"/>
      <c r="L16" s="192"/>
      <c r="M16" s="192"/>
      <c r="N16" s="192"/>
      <c r="O16" s="192">
        <v>8530000</v>
      </c>
    </row>
    <row r="17" customHeight="1" spans="1:15">
      <c r="A17" s="190" t="s">
        <v>98</v>
      </c>
      <c r="B17" s="191" t="s">
        <v>99</v>
      </c>
      <c r="C17" s="192">
        <v>286284.31</v>
      </c>
      <c r="D17" s="192">
        <v>286284.31</v>
      </c>
      <c r="E17" s="192">
        <v>286284.31</v>
      </c>
      <c r="F17" s="192"/>
      <c r="G17" s="192"/>
      <c r="H17" s="192"/>
      <c r="I17" s="192"/>
      <c r="J17" s="192"/>
      <c r="K17" s="192"/>
      <c r="L17" s="192"/>
      <c r="M17" s="192"/>
      <c r="N17" s="192"/>
      <c r="O17" s="192"/>
    </row>
    <row r="18" customHeight="1" spans="1:15">
      <c r="A18" s="190" t="s">
        <v>100</v>
      </c>
      <c r="B18" s="191" t="str">
        <f>"  "&amp;"行政事业单位医疗"</f>
        <v>  行政事业单位医疗</v>
      </c>
      <c r="C18" s="192">
        <v>286284.31</v>
      </c>
      <c r="D18" s="192">
        <v>286284.31</v>
      </c>
      <c r="E18" s="192">
        <v>286284.31</v>
      </c>
      <c r="F18" s="192"/>
      <c r="G18" s="192"/>
      <c r="H18" s="192"/>
      <c r="I18" s="192"/>
      <c r="J18" s="192"/>
      <c r="K18" s="192"/>
      <c r="L18" s="192"/>
      <c r="M18" s="192"/>
      <c r="N18" s="192"/>
      <c r="O18" s="192"/>
    </row>
    <row r="19" customHeight="1" spans="1:15">
      <c r="A19" s="190" t="s">
        <v>101</v>
      </c>
      <c r="B19" s="191" t="str">
        <f>"    "&amp;"行政单位医疗"</f>
        <v>    行政单位医疗</v>
      </c>
      <c r="C19" s="192">
        <v>121293</v>
      </c>
      <c r="D19" s="192">
        <v>121293</v>
      </c>
      <c r="E19" s="192">
        <v>121293</v>
      </c>
      <c r="F19" s="192"/>
      <c r="G19" s="192"/>
      <c r="H19" s="192"/>
      <c r="I19" s="192"/>
      <c r="J19" s="192"/>
      <c r="K19" s="192"/>
      <c r="L19" s="192"/>
      <c r="M19" s="192"/>
      <c r="N19" s="192"/>
      <c r="O19" s="192"/>
    </row>
    <row r="20" customHeight="1" spans="1:15">
      <c r="A20" s="190" t="s">
        <v>102</v>
      </c>
      <c r="B20" s="191" t="str">
        <f>"    "&amp;"事业单位医疗"</f>
        <v>    事业单位医疗</v>
      </c>
      <c r="C20" s="192">
        <v>42390.9</v>
      </c>
      <c r="D20" s="192">
        <v>42390.9</v>
      </c>
      <c r="E20" s="192">
        <v>42390.9</v>
      </c>
      <c r="F20" s="192"/>
      <c r="G20" s="192"/>
      <c r="H20" s="192"/>
      <c r="I20" s="192"/>
      <c r="J20" s="192"/>
      <c r="K20" s="192"/>
      <c r="L20" s="192"/>
      <c r="M20" s="192"/>
      <c r="N20" s="192"/>
      <c r="O20" s="192"/>
    </row>
    <row r="21" customHeight="1" spans="1:15">
      <c r="A21" s="190" t="s">
        <v>103</v>
      </c>
      <c r="B21" s="191" t="str">
        <f>"    "&amp;"公务员医疗补助"</f>
        <v>    公务员医疗补助</v>
      </c>
      <c r="C21" s="192">
        <v>113167.2</v>
      </c>
      <c r="D21" s="192">
        <v>113167.2</v>
      </c>
      <c r="E21" s="192">
        <v>113167.2</v>
      </c>
      <c r="F21" s="192"/>
      <c r="G21" s="192"/>
      <c r="H21" s="192"/>
      <c r="I21" s="192"/>
      <c r="J21" s="192"/>
      <c r="K21" s="192"/>
      <c r="L21" s="192"/>
      <c r="M21" s="192"/>
      <c r="N21" s="192"/>
      <c r="O21" s="192"/>
    </row>
    <row r="22" customHeight="1" spans="1:15">
      <c r="A22" s="190" t="s">
        <v>104</v>
      </c>
      <c r="B22" s="191" t="str">
        <f>"    "&amp;"其他行政事业单位医疗支出"</f>
        <v>    其他行政事业单位医疗支出</v>
      </c>
      <c r="C22" s="192">
        <v>9433.21</v>
      </c>
      <c r="D22" s="192">
        <v>9433.21</v>
      </c>
      <c r="E22" s="192">
        <v>9433.21</v>
      </c>
      <c r="F22" s="192"/>
      <c r="G22" s="192"/>
      <c r="H22" s="192"/>
      <c r="I22" s="192"/>
      <c r="J22" s="192"/>
      <c r="K22" s="192"/>
      <c r="L22" s="192"/>
      <c r="M22" s="192"/>
      <c r="N22" s="192"/>
      <c r="O22" s="192"/>
    </row>
    <row r="23" customHeight="1" spans="1:15">
      <c r="A23" s="190" t="s">
        <v>105</v>
      </c>
      <c r="B23" s="191" t="s">
        <v>106</v>
      </c>
      <c r="C23" s="192">
        <v>283752.48</v>
      </c>
      <c r="D23" s="192">
        <v>283752.48</v>
      </c>
      <c r="E23" s="192">
        <v>283752.48</v>
      </c>
      <c r="F23" s="192"/>
      <c r="G23" s="192"/>
      <c r="H23" s="192"/>
      <c r="I23" s="192"/>
      <c r="J23" s="192"/>
      <c r="K23" s="192"/>
      <c r="L23" s="192"/>
      <c r="M23" s="192"/>
      <c r="N23" s="192"/>
      <c r="O23" s="192"/>
    </row>
    <row r="24" customHeight="1" spans="1:15">
      <c r="A24" s="190" t="s">
        <v>107</v>
      </c>
      <c r="B24" s="191" t="str">
        <f>"  "&amp;"住房改革支出"</f>
        <v>  住房改革支出</v>
      </c>
      <c r="C24" s="192">
        <v>283752.48</v>
      </c>
      <c r="D24" s="192">
        <v>283752.48</v>
      </c>
      <c r="E24" s="192">
        <v>283752.48</v>
      </c>
      <c r="F24" s="192"/>
      <c r="G24" s="192"/>
      <c r="H24" s="192"/>
      <c r="I24" s="192"/>
      <c r="J24" s="192"/>
      <c r="K24" s="192"/>
      <c r="L24" s="192"/>
      <c r="M24" s="192"/>
      <c r="N24" s="192"/>
      <c r="O24" s="192"/>
    </row>
    <row r="25" customHeight="1" spans="1:15">
      <c r="A25" s="190" t="s">
        <v>108</v>
      </c>
      <c r="B25" s="191" t="str">
        <f>"    "&amp;"住房公积金"</f>
        <v>    住房公积金</v>
      </c>
      <c r="C25" s="192">
        <v>283752.48</v>
      </c>
      <c r="D25" s="192">
        <v>283752.48</v>
      </c>
      <c r="E25" s="192">
        <v>283752.48</v>
      </c>
      <c r="F25" s="192"/>
      <c r="G25" s="192"/>
      <c r="H25" s="192"/>
      <c r="I25" s="192"/>
      <c r="J25" s="192"/>
      <c r="K25" s="192"/>
      <c r="L25" s="192"/>
      <c r="M25" s="192"/>
      <c r="N25" s="192"/>
      <c r="O25" s="192"/>
    </row>
    <row r="26" customHeight="1" spans="1:15">
      <c r="A26" s="150" t="s">
        <v>109</v>
      </c>
      <c r="B26" s="193" t="s">
        <v>109</v>
      </c>
      <c r="C26" s="120">
        <v>13125944.88</v>
      </c>
      <c r="D26" s="192">
        <v>4595944.88</v>
      </c>
      <c r="E26" s="120">
        <v>3695944.88</v>
      </c>
      <c r="F26" s="120">
        <v>900000</v>
      </c>
      <c r="G26" s="120"/>
      <c r="H26" s="192"/>
      <c r="I26" s="120"/>
      <c r="J26" s="192">
        <v>8530000</v>
      </c>
      <c r="K26" s="120"/>
      <c r="L26" s="120"/>
      <c r="M26" s="120"/>
      <c r="N26" s="120"/>
      <c r="O26" s="120">
        <v>8530000</v>
      </c>
    </row>
  </sheetData>
  <mergeCells count="11">
    <mergeCell ref="A2:O2"/>
    <mergeCell ref="A3:L3"/>
    <mergeCell ref="D4:F4"/>
    <mergeCell ref="J4:O4"/>
    <mergeCell ref="A26:B26"/>
    <mergeCell ref="A4:A5"/>
    <mergeCell ref="B4:B5"/>
    <mergeCell ref="C4:C5"/>
    <mergeCell ref="G4:G5"/>
    <mergeCell ref="H4:H5"/>
    <mergeCell ref="I4:I5"/>
  </mergeCells>
  <pageMargins left="0.751388888888889" right="0.751388888888889" top="1" bottom="1" header="0.5" footer="0.5"/>
  <pageSetup paperSize="9" scale="61"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Zeros="0" topLeftCell="A28" workbookViewId="0">
      <selection activeCell="C35" sqref="C35"/>
    </sheetView>
  </sheetViews>
  <sheetFormatPr defaultColWidth="9.14166666666667" defaultRowHeight="14.25" customHeight="1" outlineLevelCol="3"/>
  <cols>
    <col min="1" max="1" width="25.125" customWidth="1"/>
    <col min="2" max="2" width="24.25" customWidth="1"/>
    <col min="3" max="3" width="29.5" customWidth="1"/>
    <col min="4" max="4" width="22.125" customWidth="1"/>
  </cols>
  <sheetData>
    <row r="1" customHeight="1" spans="1:4">
      <c r="D1" s="111" t="s">
        <v>110</v>
      </c>
    </row>
    <row r="2" ht="31.5" customHeight="1" spans="1:4">
      <c r="A2" s="60" t="s">
        <v>111</v>
      </c>
      <c r="B2" s="172"/>
      <c r="C2" s="172"/>
      <c r="D2" s="172"/>
    </row>
    <row r="3" ht="17.25" customHeight="1" spans="1:4">
      <c r="A3" s="4" t="s">
        <v>2</v>
      </c>
      <c r="B3" s="173"/>
      <c r="C3" s="173"/>
      <c r="D3" s="113" t="s">
        <v>3</v>
      </c>
    </row>
    <row r="4" ht="24.65" customHeight="1" spans="1:4">
      <c r="A4" s="10" t="s">
        <v>4</v>
      </c>
      <c r="B4" s="12"/>
      <c r="C4" s="10" t="s">
        <v>5</v>
      </c>
      <c r="D4" s="12"/>
    </row>
    <row r="5" ht="15.65" customHeight="1" spans="1:4">
      <c r="A5" s="15" t="s">
        <v>6</v>
      </c>
      <c r="B5" s="174" t="s">
        <v>7</v>
      </c>
      <c r="C5" s="15" t="s">
        <v>112</v>
      </c>
      <c r="D5" s="174" t="s">
        <v>7</v>
      </c>
    </row>
    <row r="6" ht="14.15" customHeight="1" spans="1:4">
      <c r="A6" s="18"/>
      <c r="B6" s="17"/>
      <c r="C6" s="18"/>
      <c r="D6" s="17"/>
    </row>
    <row r="7" ht="29.15" customHeight="1" spans="1:4">
      <c r="A7" s="175" t="s">
        <v>113</v>
      </c>
      <c r="B7" s="176">
        <v>4595944.88</v>
      </c>
      <c r="C7" s="177" t="s">
        <v>114</v>
      </c>
      <c r="D7" s="110"/>
    </row>
    <row r="8" ht="29.15" customHeight="1" spans="1:4">
      <c r="A8" s="178" t="s">
        <v>115</v>
      </c>
      <c r="B8" s="176">
        <v>4595944.88</v>
      </c>
      <c r="C8" s="235" t="s">
        <v>116</v>
      </c>
      <c r="D8" s="105"/>
    </row>
    <row r="9" ht="29.15" customHeight="1" spans="1:4">
      <c r="A9" s="178" t="s">
        <v>117</v>
      </c>
      <c r="B9" s="105"/>
      <c r="C9" s="235" t="s">
        <v>118</v>
      </c>
      <c r="D9" s="105"/>
    </row>
    <row r="10" ht="29.15" customHeight="1" spans="1:4">
      <c r="A10" s="178" t="s">
        <v>119</v>
      </c>
      <c r="B10" s="105"/>
      <c r="C10" s="235" t="s">
        <v>120</v>
      </c>
      <c r="D10" s="105"/>
    </row>
    <row r="11" ht="29.15" customHeight="1" spans="1:4">
      <c r="A11" s="180" t="s">
        <v>121</v>
      </c>
      <c r="B11" s="181"/>
      <c r="C11" s="235" t="s">
        <v>122</v>
      </c>
      <c r="D11" s="105"/>
    </row>
    <row r="12" ht="29.15" customHeight="1" spans="1:4">
      <c r="A12" s="178" t="s">
        <v>115</v>
      </c>
      <c r="B12" s="182"/>
      <c r="C12" s="235" t="s">
        <v>123</v>
      </c>
      <c r="D12" s="105"/>
    </row>
    <row r="13" ht="29.15" customHeight="1" spans="1:4">
      <c r="A13" s="183" t="s">
        <v>117</v>
      </c>
      <c r="B13" s="182"/>
      <c r="C13" s="235" t="s">
        <v>124</v>
      </c>
      <c r="D13" s="105"/>
    </row>
    <row r="14" ht="29.15" customHeight="1" spans="1:4">
      <c r="A14" s="183" t="s">
        <v>119</v>
      </c>
      <c r="B14" s="181"/>
      <c r="C14" s="235" t="s">
        <v>125</v>
      </c>
      <c r="D14" s="105"/>
    </row>
    <row r="15" ht="29.15" customHeight="1" spans="1:4">
      <c r="A15" s="183"/>
      <c r="B15" s="181"/>
      <c r="C15" s="184" t="s">
        <v>126</v>
      </c>
      <c r="D15" s="120">
        <v>4025908.09</v>
      </c>
    </row>
    <row r="16" ht="29.15" customHeight="1" spans="1:4">
      <c r="A16" s="183"/>
      <c r="B16" s="181"/>
      <c r="C16" s="184" t="s">
        <v>127</v>
      </c>
      <c r="D16" s="120">
        <v>286284.31</v>
      </c>
    </row>
    <row r="17" ht="29.15" customHeight="1" spans="1:4">
      <c r="A17" s="183"/>
      <c r="B17" s="181"/>
      <c r="C17" s="184" t="s">
        <v>128</v>
      </c>
      <c r="D17" s="120"/>
    </row>
    <row r="18" ht="29.15" customHeight="1" spans="1:4">
      <c r="A18" s="183"/>
      <c r="B18" s="181"/>
      <c r="C18" s="184" t="s">
        <v>129</v>
      </c>
      <c r="D18" s="120"/>
    </row>
    <row r="19" ht="29.15" customHeight="1" spans="1:4">
      <c r="A19" s="183"/>
      <c r="B19" s="181"/>
      <c r="C19" s="184" t="s">
        <v>130</v>
      </c>
      <c r="D19" s="120"/>
    </row>
    <row r="20" ht="29.15" customHeight="1" spans="1:4">
      <c r="A20" s="183"/>
      <c r="B20" s="181"/>
      <c r="C20" s="184" t="s">
        <v>131</v>
      </c>
      <c r="D20" s="120"/>
    </row>
    <row r="21" ht="29.15" customHeight="1" spans="1:4">
      <c r="A21" s="183"/>
      <c r="B21" s="181"/>
      <c r="C21" s="184" t="s">
        <v>132</v>
      </c>
      <c r="D21" s="120"/>
    </row>
    <row r="22" ht="29.15" customHeight="1" spans="1:4">
      <c r="A22" s="183"/>
      <c r="B22" s="181"/>
      <c r="C22" s="184" t="s">
        <v>133</v>
      </c>
      <c r="D22" s="120"/>
    </row>
    <row r="23" ht="29.15" customHeight="1" spans="1:4">
      <c r="A23" s="183"/>
      <c r="B23" s="181"/>
      <c r="C23" s="184" t="s">
        <v>134</v>
      </c>
      <c r="D23" s="120"/>
    </row>
    <row r="24" ht="29.15" customHeight="1" spans="1:4">
      <c r="A24" s="183"/>
      <c r="B24" s="181"/>
      <c r="C24" s="184" t="s">
        <v>135</v>
      </c>
      <c r="D24" s="120"/>
    </row>
    <row r="25" ht="29.15" customHeight="1" spans="1:4">
      <c r="A25" s="183"/>
      <c r="B25" s="181"/>
      <c r="C25" s="184" t="s">
        <v>136</v>
      </c>
      <c r="D25" s="120"/>
    </row>
    <row r="26" ht="29.15" customHeight="1" spans="1:4">
      <c r="A26" s="183"/>
      <c r="B26" s="181"/>
      <c r="C26" s="184" t="s">
        <v>137</v>
      </c>
      <c r="D26" s="120">
        <v>283752.48</v>
      </c>
    </row>
    <row r="27" ht="29.15" customHeight="1" spans="1:4">
      <c r="A27" s="183"/>
      <c r="B27" s="181"/>
      <c r="C27" s="184" t="s">
        <v>138</v>
      </c>
      <c r="D27" s="120"/>
    </row>
    <row r="28" ht="29.15" customHeight="1" spans="1:4">
      <c r="A28" s="183"/>
      <c r="B28" s="181"/>
      <c r="C28" s="184" t="s">
        <v>139</v>
      </c>
      <c r="D28" s="120"/>
    </row>
    <row r="29" ht="29.15" customHeight="1" spans="1:4">
      <c r="A29" s="183"/>
      <c r="B29" s="181"/>
      <c r="C29" s="184" t="s">
        <v>140</v>
      </c>
      <c r="D29" s="120"/>
    </row>
    <row r="30" ht="29.15" customHeight="1" spans="1:4">
      <c r="A30" s="183"/>
      <c r="B30" s="181"/>
      <c r="C30" s="184" t="s">
        <v>141</v>
      </c>
      <c r="D30" s="120"/>
    </row>
    <row r="31" ht="29.15" customHeight="1" spans="1:4">
      <c r="A31" s="183"/>
      <c r="B31" s="181"/>
      <c r="C31" s="184" t="s">
        <v>142</v>
      </c>
      <c r="D31" s="120"/>
    </row>
    <row r="32" ht="29.15" customHeight="1" spans="1:4">
      <c r="A32" s="183"/>
      <c r="B32" s="181"/>
      <c r="C32" s="184" t="s">
        <v>143</v>
      </c>
      <c r="D32" s="120"/>
    </row>
    <row r="33" ht="29.15" customHeight="1" spans="1:4">
      <c r="A33" s="183"/>
      <c r="B33" s="181"/>
      <c r="C33" s="184" t="s">
        <v>144</v>
      </c>
      <c r="D33" s="120"/>
    </row>
    <row r="34" ht="29.15" customHeight="1" spans="1:4">
      <c r="A34" s="183"/>
      <c r="B34" s="181"/>
      <c r="C34" s="184" t="s">
        <v>145</v>
      </c>
      <c r="D34" s="120"/>
    </row>
    <row r="35" ht="29.15" customHeight="1" spans="1:4">
      <c r="A35" s="185"/>
      <c r="B35" s="181"/>
      <c r="C35" s="186" t="s">
        <v>146</v>
      </c>
      <c r="D35" s="181"/>
    </row>
    <row r="36" ht="29.15" customHeight="1" spans="1:4">
      <c r="A36" s="185" t="s">
        <v>147</v>
      </c>
      <c r="B36" s="187">
        <v>4595944.88</v>
      </c>
      <c r="C36" s="188" t="s">
        <v>54</v>
      </c>
      <c r="D36" s="181">
        <f>SUM(D15:D35)</f>
        <v>4595944.88</v>
      </c>
    </row>
  </sheetData>
  <mergeCells count="8">
    <mergeCell ref="A2:D2"/>
    <mergeCell ref="A3:B3"/>
    <mergeCell ref="A4:B4"/>
    <mergeCell ref="C4:D4"/>
    <mergeCell ref="A5:A6"/>
    <mergeCell ref="B5:B6"/>
    <mergeCell ref="C5:C6"/>
    <mergeCell ref="D5:D6"/>
  </mergeCells>
  <pageMargins left="0.751388888888889" right="0.751388888888889" top="1" bottom="1" header="0.5" footer="0.5"/>
  <pageSetup paperSize="9" scale="72"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5"/>
  <sheetViews>
    <sheetView showZeros="0" workbookViewId="0">
      <selection activeCell="A3" sqref="A3:E3"/>
    </sheetView>
  </sheetViews>
  <sheetFormatPr defaultColWidth="9.14166666666667" defaultRowHeight="14.25" customHeight="1" outlineLevelCol="6"/>
  <cols>
    <col min="1" max="7" width="23.6333333333333" customWidth="1"/>
  </cols>
  <sheetData>
    <row r="1" ht="12" customHeight="1" spans="1:7">
      <c r="D1" s="139"/>
      <c r="F1" s="123"/>
      <c r="G1" s="123" t="s">
        <v>148</v>
      </c>
    </row>
    <row r="2" ht="39" customHeight="1" spans="1:7">
      <c r="A2" s="3" t="s">
        <v>149</v>
      </c>
      <c r="B2" s="3"/>
      <c r="C2" s="3"/>
      <c r="D2" s="3"/>
      <c r="E2" s="3"/>
      <c r="F2" s="3"/>
      <c r="G2" s="3"/>
    </row>
    <row r="3" ht="18" customHeight="1" spans="1:7">
      <c r="A3" s="4" t="s">
        <v>2</v>
      </c>
      <c r="F3" s="126"/>
      <c r="G3" s="126" t="s">
        <v>3</v>
      </c>
    </row>
    <row r="4" ht="20.25" customHeight="1" spans="1:7">
      <c r="A4" s="160" t="s">
        <v>150</v>
      </c>
      <c r="B4" s="161"/>
      <c r="C4" s="162" t="s">
        <v>59</v>
      </c>
      <c r="D4" s="11" t="s">
        <v>85</v>
      </c>
      <c r="E4" s="11"/>
      <c r="F4" s="12"/>
      <c r="G4" s="162" t="s">
        <v>86</v>
      </c>
    </row>
    <row r="5" ht="20.25" customHeight="1" spans="1:7">
      <c r="A5" s="163" t="s">
        <v>76</v>
      </c>
      <c r="B5" s="164" t="s">
        <v>77</v>
      </c>
      <c r="C5" s="114"/>
      <c r="D5" s="114" t="s">
        <v>61</v>
      </c>
      <c r="E5" s="114" t="s">
        <v>151</v>
      </c>
      <c r="F5" s="114" t="s">
        <v>152</v>
      </c>
      <c r="G5" s="114"/>
    </row>
    <row r="6" ht="13.5" customHeight="1" spans="1:7">
      <c r="A6" s="165" t="s">
        <v>153</v>
      </c>
      <c r="B6" s="165" t="s">
        <v>154</v>
      </c>
      <c r="C6" s="165" t="s">
        <v>155</v>
      </c>
      <c r="D6" s="127"/>
      <c r="E6" s="165" t="s">
        <v>156</v>
      </c>
      <c r="F6" s="165" t="s">
        <v>157</v>
      </c>
      <c r="G6" s="165" t="s">
        <v>158</v>
      </c>
    </row>
    <row r="7" ht="18" customHeight="1" spans="1:7">
      <c r="A7" s="131" t="s">
        <v>87</v>
      </c>
      <c r="B7" s="131" t="s">
        <v>88</v>
      </c>
      <c r="C7" s="166">
        <v>4025908.09</v>
      </c>
      <c r="D7" s="166">
        <v>3125908.09</v>
      </c>
      <c r="E7" s="166">
        <v>2829298.89</v>
      </c>
      <c r="F7" s="166">
        <v>296609.2</v>
      </c>
      <c r="G7" s="166">
        <v>900000</v>
      </c>
    </row>
    <row r="8" ht="18" customHeight="1" spans="1:7">
      <c r="A8" s="167" t="s">
        <v>89</v>
      </c>
      <c r="B8" s="167" t="s">
        <v>159</v>
      </c>
      <c r="C8" s="166">
        <v>362016.64</v>
      </c>
      <c r="D8" s="166">
        <v>362016.64</v>
      </c>
      <c r="E8" s="166">
        <v>357216.64</v>
      </c>
      <c r="F8" s="166">
        <v>4800</v>
      </c>
      <c r="G8" s="166"/>
    </row>
    <row r="9" ht="18" customHeight="1" spans="1:7">
      <c r="A9" s="168" t="s">
        <v>90</v>
      </c>
      <c r="B9" s="168" t="s">
        <v>160</v>
      </c>
      <c r="C9" s="166">
        <v>357216.64</v>
      </c>
      <c r="D9" s="166">
        <v>357216.64</v>
      </c>
      <c r="E9" s="166">
        <v>357216.64</v>
      </c>
      <c r="F9" s="166"/>
      <c r="G9" s="166"/>
    </row>
    <row r="10" ht="18" customHeight="1" spans="1:7">
      <c r="A10" s="168" t="s">
        <v>92</v>
      </c>
      <c r="B10" s="168" t="s">
        <v>161</v>
      </c>
      <c r="C10" s="166">
        <v>4800</v>
      </c>
      <c r="D10" s="166">
        <v>4800</v>
      </c>
      <c r="E10" s="166"/>
      <c r="F10" s="166">
        <v>4800</v>
      </c>
      <c r="G10" s="166"/>
    </row>
    <row r="11" ht="18" customHeight="1" spans="1:7">
      <c r="A11" s="167" t="s">
        <v>93</v>
      </c>
      <c r="B11" s="167" t="s">
        <v>162</v>
      </c>
      <c r="C11" s="166">
        <v>29076</v>
      </c>
      <c r="D11" s="166">
        <v>29076</v>
      </c>
      <c r="E11" s="166">
        <v>29076</v>
      </c>
      <c r="F11" s="166"/>
      <c r="G11" s="166"/>
    </row>
    <row r="12" ht="18" customHeight="1" spans="1:7">
      <c r="A12" s="168" t="s">
        <v>94</v>
      </c>
      <c r="B12" s="168" t="s">
        <v>163</v>
      </c>
      <c r="C12" s="166">
        <v>29076</v>
      </c>
      <c r="D12" s="166">
        <v>29076</v>
      </c>
      <c r="E12" s="166">
        <v>29076</v>
      </c>
      <c r="F12" s="166"/>
      <c r="G12" s="166"/>
    </row>
    <row r="13" ht="18" customHeight="1" spans="1:7">
      <c r="A13" s="167" t="s">
        <v>95</v>
      </c>
      <c r="B13" s="167" t="s">
        <v>164</v>
      </c>
      <c r="C13" s="166">
        <v>3634815.45</v>
      </c>
      <c r="D13" s="166">
        <v>2734815.45</v>
      </c>
      <c r="E13" s="166">
        <v>2443006.25</v>
      </c>
      <c r="F13" s="166">
        <v>291809.2</v>
      </c>
      <c r="G13" s="166">
        <v>900000</v>
      </c>
    </row>
    <row r="14" ht="18" customHeight="1" spans="1:7">
      <c r="A14" s="168" t="s">
        <v>96</v>
      </c>
      <c r="B14" s="168" t="s">
        <v>165</v>
      </c>
      <c r="C14" s="166">
        <v>2734815.45</v>
      </c>
      <c r="D14" s="166">
        <v>2734815.45</v>
      </c>
      <c r="E14" s="166">
        <v>2443006.25</v>
      </c>
      <c r="F14" s="166">
        <v>291809.2</v>
      </c>
      <c r="G14" s="166"/>
    </row>
    <row r="15" ht="18" customHeight="1" spans="1:7">
      <c r="A15" s="168" t="s">
        <v>97</v>
      </c>
      <c r="B15" s="168" t="s">
        <v>166</v>
      </c>
      <c r="C15" s="166">
        <v>900000</v>
      </c>
      <c r="D15" s="166"/>
      <c r="E15" s="166"/>
      <c r="F15" s="166"/>
      <c r="G15" s="166">
        <v>900000</v>
      </c>
    </row>
    <row r="16" s="36" customFormat="1" ht="18" customHeight="1" spans="1:7">
      <c r="A16" s="131" t="s">
        <v>98</v>
      </c>
      <c r="B16" s="131" t="s">
        <v>99</v>
      </c>
      <c r="C16" s="166">
        <v>286284.31</v>
      </c>
      <c r="D16" s="166">
        <v>286284.31</v>
      </c>
      <c r="E16" s="166">
        <v>286284.31</v>
      </c>
      <c r="F16" s="166"/>
      <c r="G16" s="166"/>
    </row>
    <row r="17" customHeight="1" spans="1:7">
      <c r="A17" s="167" t="s">
        <v>100</v>
      </c>
      <c r="B17" s="167" t="s">
        <v>167</v>
      </c>
      <c r="C17" s="166">
        <v>286284.31</v>
      </c>
      <c r="D17" s="166">
        <v>286284.31</v>
      </c>
      <c r="E17" s="166">
        <v>286284.31</v>
      </c>
      <c r="F17" s="166"/>
      <c r="G17" s="166"/>
    </row>
    <row r="18" customHeight="1" spans="1:7">
      <c r="A18" s="168" t="s">
        <v>101</v>
      </c>
      <c r="B18" s="168" t="s">
        <v>168</v>
      </c>
      <c r="C18" s="166">
        <v>121293</v>
      </c>
      <c r="D18" s="166">
        <v>121293</v>
      </c>
      <c r="E18" s="166">
        <v>121293</v>
      </c>
      <c r="F18" s="166"/>
      <c r="G18" s="166"/>
    </row>
    <row r="19" customHeight="1" spans="1:7">
      <c r="A19" s="168" t="s">
        <v>102</v>
      </c>
      <c r="B19" s="168" t="s">
        <v>169</v>
      </c>
      <c r="C19" s="166">
        <v>42390.9</v>
      </c>
      <c r="D19" s="166">
        <v>42390.9</v>
      </c>
      <c r="E19" s="166">
        <v>42390.9</v>
      </c>
      <c r="F19" s="166"/>
      <c r="G19" s="166"/>
    </row>
    <row r="20" customHeight="1" spans="1:7">
      <c r="A20" s="168" t="s">
        <v>103</v>
      </c>
      <c r="B20" s="168" t="s">
        <v>170</v>
      </c>
      <c r="C20" s="166">
        <v>113167.2</v>
      </c>
      <c r="D20" s="166">
        <v>113167.2</v>
      </c>
      <c r="E20" s="166">
        <v>113167.2</v>
      </c>
      <c r="F20" s="166"/>
      <c r="G20" s="166"/>
    </row>
    <row r="21" customHeight="1" spans="1:7">
      <c r="A21" s="168" t="s">
        <v>104</v>
      </c>
      <c r="B21" s="168" t="s">
        <v>171</v>
      </c>
      <c r="C21" s="166">
        <v>9433.21</v>
      </c>
      <c r="D21" s="166">
        <v>9433.21</v>
      </c>
      <c r="E21" s="166">
        <v>9433.21</v>
      </c>
      <c r="F21" s="166"/>
      <c r="G21" s="166"/>
    </row>
    <row r="22" customHeight="1" spans="1:7">
      <c r="A22" s="131" t="s">
        <v>105</v>
      </c>
      <c r="B22" s="131" t="s">
        <v>106</v>
      </c>
      <c r="C22" s="166">
        <v>283752.48</v>
      </c>
      <c r="D22" s="166">
        <v>283752.48</v>
      </c>
      <c r="E22" s="166">
        <v>283752.48</v>
      </c>
      <c r="F22" s="166"/>
      <c r="G22" s="166"/>
    </row>
    <row r="23" customHeight="1" spans="1:7">
      <c r="A23" s="167" t="s">
        <v>107</v>
      </c>
      <c r="B23" s="167" t="s">
        <v>172</v>
      </c>
      <c r="C23" s="166">
        <v>283752.48</v>
      </c>
      <c r="D23" s="166">
        <v>283752.48</v>
      </c>
      <c r="E23" s="166">
        <v>283752.48</v>
      </c>
      <c r="F23" s="166"/>
      <c r="G23" s="166"/>
    </row>
    <row r="24" customHeight="1" spans="1:7">
      <c r="A24" s="168" t="s">
        <v>108</v>
      </c>
      <c r="B24" s="168" t="s">
        <v>173</v>
      </c>
      <c r="C24" s="166">
        <v>283752.48</v>
      </c>
      <c r="D24" s="166">
        <v>283752.48</v>
      </c>
      <c r="E24" s="166">
        <v>283752.48</v>
      </c>
      <c r="F24" s="166"/>
      <c r="G24" s="166"/>
    </row>
    <row r="25" customHeight="1" spans="1:7">
      <c r="A25" s="169" t="s">
        <v>109</v>
      </c>
      <c r="B25" s="170" t="s">
        <v>109</v>
      </c>
      <c r="C25" s="171">
        <v>4595944.88</v>
      </c>
      <c r="D25" s="166">
        <v>3695944.88</v>
      </c>
      <c r="E25" s="171">
        <v>3399335.68</v>
      </c>
      <c r="F25" s="171">
        <v>296609.2</v>
      </c>
      <c r="G25" s="171">
        <v>900000</v>
      </c>
    </row>
  </sheetData>
  <mergeCells count="7">
    <mergeCell ref="A2:G2"/>
    <mergeCell ref="A3:E3"/>
    <mergeCell ref="A4:B4"/>
    <mergeCell ref="D4:F4"/>
    <mergeCell ref="A25:B25"/>
    <mergeCell ref="C4:C5"/>
    <mergeCell ref="G4:G5"/>
  </mergeCells>
  <pageMargins left="0.751388888888889" right="0.751388888888889" top="1" bottom="1" header="0.5" footer="0.5"/>
  <pageSetup paperSize="9" scale="80"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3" sqref="A3:D3"/>
    </sheetView>
  </sheetViews>
  <sheetFormatPr defaultColWidth="9.14166666666667" defaultRowHeight="14.25" customHeight="1" outlineLevelRow="6" outlineLevelCol="5"/>
  <cols>
    <col min="1" max="1" width="27.425" customWidth="1"/>
    <col min="2" max="6" width="31.175" customWidth="1"/>
  </cols>
  <sheetData>
    <row r="1" ht="12" customHeight="1" spans="1:6">
      <c r="A1" s="154"/>
      <c r="B1" s="154"/>
      <c r="C1" s="73"/>
      <c r="F1" s="72" t="s">
        <v>174</v>
      </c>
    </row>
    <row r="2" ht="25.5" customHeight="1" spans="1:6">
      <c r="A2" s="155" t="s">
        <v>175</v>
      </c>
      <c r="B2" s="155"/>
      <c r="C2" s="155"/>
      <c r="D2" s="155"/>
      <c r="E2" s="155"/>
      <c r="F2" s="155"/>
    </row>
    <row r="3" ht="15.75" customHeight="1" spans="1:6">
      <c r="A3" s="236" t="s">
        <v>2</v>
      </c>
      <c r="B3" s="154"/>
      <c r="C3" s="73"/>
      <c r="F3" s="72" t="s">
        <v>176</v>
      </c>
    </row>
    <row r="4" ht="19.5" customHeight="1" spans="1:6">
      <c r="A4" s="9" t="s">
        <v>177</v>
      </c>
      <c r="B4" s="15" t="s">
        <v>178</v>
      </c>
      <c r="C4" s="10" t="s">
        <v>179</v>
      </c>
      <c r="D4" s="11"/>
      <c r="E4" s="12"/>
      <c r="F4" s="15" t="s">
        <v>180</v>
      </c>
    </row>
    <row r="5" ht="19.5" customHeight="1" spans="1:6">
      <c r="A5" s="17"/>
      <c r="B5" s="18"/>
      <c r="C5" s="127" t="s">
        <v>61</v>
      </c>
      <c r="D5" s="127" t="s">
        <v>181</v>
      </c>
      <c r="E5" s="127" t="s">
        <v>182</v>
      </c>
      <c r="F5" s="18"/>
    </row>
    <row r="6" ht="18.75" customHeight="1" spans="1:6">
      <c r="A6" s="156">
        <v>1</v>
      </c>
      <c r="B6" s="156">
        <v>2</v>
      </c>
      <c r="C6" s="157">
        <v>3</v>
      </c>
      <c r="D6" s="156">
        <v>4</v>
      </c>
      <c r="E6" s="156">
        <v>5</v>
      </c>
      <c r="F6" s="156">
        <v>6</v>
      </c>
    </row>
    <row r="7" ht="18.75" customHeight="1" spans="1:6">
      <c r="A7" s="158">
        <v>30500</v>
      </c>
      <c r="B7" s="158"/>
      <c r="C7" s="159">
        <v>25000</v>
      </c>
      <c r="D7" s="158"/>
      <c r="E7" s="158">
        <v>25000</v>
      </c>
      <c r="F7" s="158">
        <v>5500</v>
      </c>
    </row>
  </sheetData>
  <mergeCells count="6">
    <mergeCell ref="A2:F2"/>
    <mergeCell ref="A3:D3"/>
    <mergeCell ref="C4:E4"/>
    <mergeCell ref="A4:A5"/>
    <mergeCell ref="B4:B5"/>
    <mergeCell ref="F4:F5"/>
  </mergeCells>
  <pageMargins left="0.751388888888889" right="0.751388888888889" top="1" bottom="1" header="0.5" footer="0.5"/>
  <pageSetup paperSize="9" scale="72"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5"/>
  <sheetViews>
    <sheetView showZeros="0" workbookViewId="0">
      <selection activeCell="A3" sqref="A3:G3"/>
    </sheetView>
  </sheetViews>
  <sheetFormatPr defaultColWidth="8.75" defaultRowHeight="14.25" customHeight="1"/>
  <cols>
    <col min="1" max="7" width="8.75" customWidth="1"/>
    <col min="8" max="8" width="11.625" customWidth="1"/>
    <col min="9" max="9" width="11.375" customWidth="1"/>
    <col min="10" max="11" width="8.75" customWidth="1"/>
    <col min="12" max="12" width="10.875" customWidth="1"/>
    <col min="13" max="16384" width="8.75" customWidth="1"/>
  </cols>
  <sheetData>
    <row r="1" ht="13.5" customHeight="1" spans="1:23">
      <c r="D1" s="1"/>
      <c r="E1" s="1"/>
      <c r="F1" s="1"/>
      <c r="G1" s="1"/>
      <c r="U1" s="139"/>
      <c r="W1" s="123" t="s">
        <v>183</v>
      </c>
    </row>
    <row r="2" ht="27.75" customHeight="1" spans="1:23">
      <c r="A2" s="27" t="s">
        <v>184</v>
      </c>
      <c r="B2" s="27"/>
      <c r="C2" s="27"/>
      <c r="D2" s="27"/>
      <c r="E2" s="27"/>
      <c r="F2" s="27"/>
      <c r="G2" s="27"/>
      <c r="H2" s="27"/>
      <c r="I2" s="27"/>
      <c r="J2" s="27"/>
      <c r="K2" s="27"/>
      <c r="L2" s="27"/>
      <c r="M2" s="27"/>
      <c r="N2" s="27"/>
      <c r="O2" s="27"/>
      <c r="P2" s="27"/>
      <c r="Q2" s="27"/>
      <c r="R2" s="27"/>
      <c r="S2" s="27"/>
      <c r="T2" s="27"/>
      <c r="U2" s="27"/>
      <c r="V2" s="27"/>
      <c r="W2" s="27"/>
    </row>
    <row r="3" ht="13.5" customHeight="1" spans="1:23">
      <c r="A3" s="236" t="s">
        <v>2</v>
      </c>
      <c r="B3" s="5"/>
      <c r="C3" s="5"/>
      <c r="D3" s="5"/>
      <c r="E3" s="5"/>
      <c r="F3" s="5"/>
      <c r="G3" s="5"/>
      <c r="H3" s="6"/>
      <c r="I3" s="6"/>
      <c r="J3" s="6"/>
      <c r="K3" s="6"/>
      <c r="L3" s="6"/>
      <c r="M3" s="6"/>
      <c r="N3" s="6"/>
      <c r="O3" s="6"/>
      <c r="P3" s="6"/>
      <c r="Q3" s="6"/>
      <c r="U3" s="139"/>
      <c r="W3" s="126" t="s">
        <v>176</v>
      </c>
    </row>
    <row r="4" ht="21.75" customHeight="1" spans="1:23">
      <c r="A4" s="8" t="s">
        <v>185</v>
      </c>
      <c r="B4" s="8" t="s">
        <v>186</v>
      </c>
      <c r="C4" s="8" t="s">
        <v>187</v>
      </c>
      <c r="D4" s="9" t="s">
        <v>188</v>
      </c>
      <c r="E4" s="9" t="s">
        <v>189</v>
      </c>
      <c r="F4" s="9" t="s">
        <v>190</v>
      </c>
      <c r="G4" s="9" t="s">
        <v>191</v>
      </c>
      <c r="H4" s="127" t="s">
        <v>192</v>
      </c>
      <c r="I4" s="127"/>
      <c r="J4" s="127"/>
      <c r="K4" s="127"/>
      <c r="L4" s="141"/>
      <c r="M4" s="141"/>
      <c r="N4" s="141"/>
      <c r="O4" s="141"/>
      <c r="P4" s="141"/>
      <c r="Q4" s="62"/>
      <c r="R4" s="127"/>
      <c r="S4" s="127"/>
      <c r="T4" s="127"/>
      <c r="U4" s="127"/>
      <c r="V4" s="127"/>
      <c r="W4" s="127"/>
    </row>
    <row r="5" ht="21.75" customHeight="1" spans="1:23">
      <c r="A5" s="13"/>
      <c r="B5" s="13"/>
      <c r="C5" s="13"/>
      <c r="D5" s="14"/>
      <c r="E5" s="14"/>
      <c r="F5" s="14"/>
      <c r="G5" s="14"/>
      <c r="H5" s="127" t="s">
        <v>59</v>
      </c>
      <c r="I5" s="62" t="s">
        <v>62</v>
      </c>
      <c r="J5" s="62"/>
      <c r="K5" s="62"/>
      <c r="L5" s="141"/>
      <c r="M5" s="141"/>
      <c r="N5" s="141" t="s">
        <v>193</v>
      </c>
      <c r="O5" s="141"/>
      <c r="P5" s="141"/>
      <c r="Q5" s="62" t="s">
        <v>65</v>
      </c>
      <c r="R5" s="127" t="s">
        <v>79</v>
      </c>
      <c r="S5" s="62"/>
      <c r="T5" s="62"/>
      <c r="U5" s="62"/>
      <c r="V5" s="62"/>
      <c r="W5" s="62"/>
    </row>
    <row r="6" ht="15" customHeight="1" spans="1:23">
      <c r="A6" s="16"/>
      <c r="B6" s="16"/>
      <c r="C6" s="16"/>
      <c r="D6" s="17"/>
      <c r="E6" s="17"/>
      <c r="F6" s="17"/>
      <c r="G6" s="17"/>
      <c r="H6" s="127"/>
      <c r="I6" s="62" t="s">
        <v>194</v>
      </c>
      <c r="J6" s="62" t="s">
        <v>195</v>
      </c>
      <c r="K6" s="62" t="s">
        <v>196</v>
      </c>
      <c r="L6" s="146" t="s">
        <v>197</v>
      </c>
      <c r="M6" s="146" t="s">
        <v>198</v>
      </c>
      <c r="N6" s="146" t="s">
        <v>62</v>
      </c>
      <c r="O6" s="146" t="s">
        <v>63</v>
      </c>
      <c r="P6" s="146" t="s">
        <v>64</v>
      </c>
      <c r="Q6" s="62"/>
      <c r="R6" s="62" t="s">
        <v>61</v>
      </c>
      <c r="S6" s="62" t="s">
        <v>72</v>
      </c>
      <c r="T6" s="62" t="s">
        <v>199</v>
      </c>
      <c r="U6" s="62" t="s">
        <v>68</v>
      </c>
      <c r="V6" s="62" t="s">
        <v>69</v>
      </c>
      <c r="W6" s="62" t="s">
        <v>70</v>
      </c>
    </row>
    <row r="7" ht="27.75" customHeight="1" spans="1:23">
      <c r="A7" s="16"/>
      <c r="B7" s="16"/>
      <c r="C7" s="16"/>
      <c r="D7" s="17"/>
      <c r="E7" s="17"/>
      <c r="F7" s="17"/>
      <c r="G7" s="17"/>
      <c r="H7" s="127"/>
      <c r="I7" s="62"/>
      <c r="J7" s="62"/>
      <c r="K7" s="62"/>
      <c r="L7" s="146"/>
      <c r="M7" s="146"/>
      <c r="N7" s="146"/>
      <c r="O7" s="146"/>
      <c r="P7" s="146"/>
      <c r="Q7" s="62"/>
      <c r="R7" s="62"/>
      <c r="S7" s="62"/>
      <c r="T7" s="62"/>
      <c r="U7" s="62"/>
      <c r="V7" s="62"/>
      <c r="W7" s="62"/>
    </row>
    <row r="8" s="145" customFormat="1" ht="15" customHeight="1" spans="1:23">
      <c r="A8" s="147">
        <v>1</v>
      </c>
      <c r="B8" s="147">
        <v>2</v>
      </c>
      <c r="C8" s="147">
        <v>3</v>
      </c>
      <c r="D8" s="147">
        <v>4</v>
      </c>
      <c r="E8" s="147">
        <v>5</v>
      </c>
      <c r="F8" s="147">
        <v>6</v>
      </c>
      <c r="G8" s="147">
        <v>7</v>
      </c>
      <c r="H8" s="147">
        <v>8</v>
      </c>
      <c r="I8" s="147">
        <v>9</v>
      </c>
      <c r="J8" s="147">
        <v>10</v>
      </c>
      <c r="K8" s="147">
        <v>11</v>
      </c>
      <c r="L8" s="147">
        <v>12</v>
      </c>
      <c r="M8" s="147">
        <v>13</v>
      </c>
      <c r="N8" s="147">
        <v>14</v>
      </c>
      <c r="O8" s="147">
        <v>15</v>
      </c>
      <c r="P8" s="147">
        <v>16</v>
      </c>
      <c r="Q8" s="147">
        <v>17</v>
      </c>
      <c r="R8" s="147">
        <v>18</v>
      </c>
      <c r="S8" s="147">
        <v>19</v>
      </c>
      <c r="T8" s="147">
        <v>20</v>
      </c>
      <c r="U8" s="147">
        <v>21</v>
      </c>
      <c r="V8" s="147">
        <v>22</v>
      </c>
      <c r="W8" s="147">
        <v>23</v>
      </c>
    </row>
    <row r="9" ht="31.4" customHeight="1" spans="1:23">
      <c r="A9" s="148" t="s">
        <v>73</v>
      </c>
      <c r="B9" s="149" t="s">
        <v>200</v>
      </c>
      <c r="C9" s="149" t="s">
        <v>201</v>
      </c>
      <c r="D9" s="149" t="s">
        <v>96</v>
      </c>
      <c r="E9" s="149" t="s">
        <v>165</v>
      </c>
      <c r="F9" s="149" t="s">
        <v>202</v>
      </c>
      <c r="G9" s="149" t="s">
        <v>203</v>
      </c>
      <c r="H9" s="120">
        <v>152136</v>
      </c>
      <c r="I9" s="120">
        <v>152136</v>
      </c>
      <c r="J9" s="137"/>
      <c r="K9" s="137"/>
      <c r="L9" s="120">
        <v>152136</v>
      </c>
      <c r="M9" s="137"/>
      <c r="N9" s="144"/>
      <c r="O9" s="144"/>
      <c r="P9" s="144"/>
      <c r="Q9" s="120"/>
      <c r="R9" s="120"/>
      <c r="S9" s="120"/>
      <c r="T9" s="120"/>
      <c r="U9" s="120"/>
      <c r="V9" s="120"/>
      <c r="W9" s="120"/>
    </row>
    <row r="10" ht="31.4" customHeight="1" spans="1:23">
      <c r="A10" s="148" t="s">
        <v>73</v>
      </c>
      <c r="B10" s="149" t="s">
        <v>204</v>
      </c>
      <c r="C10" s="149" t="s">
        <v>205</v>
      </c>
      <c r="D10" s="149" t="s">
        <v>96</v>
      </c>
      <c r="E10" s="149" t="s">
        <v>165</v>
      </c>
      <c r="F10" s="149" t="s">
        <v>202</v>
      </c>
      <c r="G10" s="149" t="s">
        <v>203</v>
      </c>
      <c r="H10" s="120">
        <v>449688</v>
      </c>
      <c r="I10" s="120">
        <v>449688</v>
      </c>
      <c r="J10" s="137"/>
      <c r="K10" s="137"/>
      <c r="L10" s="120">
        <v>449688</v>
      </c>
      <c r="M10" s="137"/>
      <c r="N10" s="144"/>
      <c r="O10" s="144"/>
      <c r="P10" s="144"/>
      <c r="Q10" s="120"/>
      <c r="R10" s="120"/>
      <c r="S10" s="120"/>
      <c r="T10" s="120"/>
      <c r="U10" s="120"/>
      <c r="V10" s="120"/>
      <c r="W10" s="120"/>
    </row>
    <row r="11" ht="31.4" customHeight="1" spans="1:23">
      <c r="A11" s="148" t="s">
        <v>73</v>
      </c>
      <c r="B11" s="149" t="s">
        <v>204</v>
      </c>
      <c r="C11" s="149" t="s">
        <v>205</v>
      </c>
      <c r="D11" s="149" t="s">
        <v>96</v>
      </c>
      <c r="E11" s="149" t="s">
        <v>165</v>
      </c>
      <c r="F11" s="149" t="s">
        <v>206</v>
      </c>
      <c r="G11" s="149" t="s">
        <v>207</v>
      </c>
      <c r="H11" s="120">
        <v>989172</v>
      </c>
      <c r="I11" s="120">
        <v>989172</v>
      </c>
      <c r="J11" s="137"/>
      <c r="K11" s="137"/>
      <c r="L11" s="120">
        <v>989172</v>
      </c>
      <c r="M11" s="137"/>
      <c r="N11" s="144"/>
      <c r="O11" s="144"/>
      <c r="P11" s="144"/>
      <c r="Q11" s="120"/>
      <c r="R11" s="120"/>
      <c r="S11" s="120"/>
      <c r="T11" s="120"/>
      <c r="U11" s="120"/>
      <c r="V11" s="120"/>
      <c r="W11" s="120"/>
    </row>
    <row r="12" ht="31.4" customHeight="1" spans="1:23">
      <c r="A12" s="148" t="s">
        <v>73</v>
      </c>
      <c r="B12" s="149" t="s">
        <v>200</v>
      </c>
      <c r="C12" s="149" t="s">
        <v>201</v>
      </c>
      <c r="D12" s="149" t="s">
        <v>96</v>
      </c>
      <c r="E12" s="149" t="s">
        <v>165</v>
      </c>
      <c r="F12" s="149" t="s">
        <v>206</v>
      </c>
      <c r="G12" s="149" t="s">
        <v>207</v>
      </c>
      <c r="H12" s="120">
        <v>134928</v>
      </c>
      <c r="I12" s="120">
        <v>134928</v>
      </c>
      <c r="J12" s="137"/>
      <c r="K12" s="137"/>
      <c r="L12" s="120">
        <v>134928</v>
      </c>
      <c r="M12" s="137"/>
      <c r="N12" s="144"/>
      <c r="O12" s="144"/>
      <c r="P12" s="144"/>
      <c r="Q12" s="120"/>
      <c r="R12" s="120"/>
      <c r="S12" s="120"/>
      <c r="T12" s="120"/>
      <c r="U12" s="120"/>
      <c r="V12" s="120"/>
      <c r="W12" s="120"/>
    </row>
    <row r="13" ht="31.4" customHeight="1" spans="1:23">
      <c r="A13" s="148" t="s">
        <v>73</v>
      </c>
      <c r="B13" s="149" t="s">
        <v>208</v>
      </c>
      <c r="C13" s="149" t="s">
        <v>209</v>
      </c>
      <c r="D13" s="149" t="s">
        <v>96</v>
      </c>
      <c r="E13" s="149" t="s">
        <v>165</v>
      </c>
      <c r="F13" s="149" t="s">
        <v>210</v>
      </c>
      <c r="G13" s="149" t="s">
        <v>211</v>
      </c>
      <c r="H13" s="120">
        <v>290640</v>
      </c>
      <c r="I13" s="120">
        <v>290640</v>
      </c>
      <c r="J13" s="137"/>
      <c r="K13" s="137"/>
      <c r="L13" s="120">
        <v>290640</v>
      </c>
      <c r="M13" s="137"/>
      <c r="N13" s="144"/>
      <c r="O13" s="144"/>
      <c r="P13" s="144"/>
      <c r="Q13" s="120"/>
      <c r="R13" s="120"/>
      <c r="S13" s="120"/>
      <c r="T13" s="120"/>
      <c r="U13" s="120"/>
      <c r="V13" s="120"/>
      <c r="W13" s="120"/>
    </row>
    <row r="14" ht="31.4" customHeight="1" spans="1:23">
      <c r="A14" s="148" t="s">
        <v>73</v>
      </c>
      <c r="B14" s="149" t="s">
        <v>204</v>
      </c>
      <c r="C14" s="149" t="s">
        <v>205</v>
      </c>
      <c r="D14" s="149" t="s">
        <v>96</v>
      </c>
      <c r="E14" s="149" t="s">
        <v>165</v>
      </c>
      <c r="F14" s="149" t="s">
        <v>210</v>
      </c>
      <c r="G14" s="149" t="s">
        <v>211</v>
      </c>
      <c r="H14" s="120">
        <v>37474</v>
      </c>
      <c r="I14" s="120">
        <v>37474</v>
      </c>
      <c r="J14" s="137"/>
      <c r="K14" s="137"/>
      <c r="L14" s="120">
        <v>37474</v>
      </c>
      <c r="M14" s="137"/>
      <c r="N14" s="144"/>
      <c r="O14" s="144"/>
      <c r="P14" s="144"/>
      <c r="Q14" s="120"/>
      <c r="R14" s="120"/>
      <c r="S14" s="120"/>
      <c r="T14" s="120"/>
      <c r="U14" s="120"/>
      <c r="V14" s="120"/>
      <c r="W14" s="120"/>
    </row>
    <row r="15" ht="31.4" customHeight="1" spans="1:23">
      <c r="A15" s="148" t="s">
        <v>73</v>
      </c>
      <c r="B15" s="149" t="s">
        <v>200</v>
      </c>
      <c r="C15" s="149" t="s">
        <v>201</v>
      </c>
      <c r="D15" s="149" t="s">
        <v>96</v>
      </c>
      <c r="E15" s="149" t="s">
        <v>165</v>
      </c>
      <c r="F15" s="149" t="s">
        <v>212</v>
      </c>
      <c r="G15" s="149" t="s">
        <v>213</v>
      </c>
      <c r="H15" s="120">
        <v>235428</v>
      </c>
      <c r="I15" s="120">
        <v>235428</v>
      </c>
      <c r="J15" s="137"/>
      <c r="K15" s="137"/>
      <c r="L15" s="120">
        <v>235428</v>
      </c>
      <c r="M15" s="137"/>
      <c r="N15" s="144"/>
      <c r="O15" s="144"/>
      <c r="P15" s="144"/>
      <c r="Q15" s="120"/>
      <c r="R15" s="120"/>
      <c r="S15" s="120"/>
      <c r="T15" s="120"/>
      <c r="U15" s="120"/>
      <c r="V15" s="120"/>
      <c r="W15" s="120"/>
    </row>
    <row r="16" s="36" customFormat="1" ht="18.75" customHeight="1" spans="1:23">
      <c r="A16" s="148" t="s">
        <v>73</v>
      </c>
      <c r="B16" s="149" t="s">
        <v>200</v>
      </c>
      <c r="C16" s="149" t="s">
        <v>201</v>
      </c>
      <c r="D16" s="149" t="s">
        <v>96</v>
      </c>
      <c r="E16" s="149" t="s">
        <v>165</v>
      </c>
      <c r="F16" s="149" t="s">
        <v>212</v>
      </c>
      <c r="G16" s="149" t="s">
        <v>213</v>
      </c>
      <c r="H16" s="120">
        <v>12678</v>
      </c>
      <c r="I16" s="120">
        <v>12678</v>
      </c>
      <c r="J16" s="137"/>
      <c r="K16" s="137"/>
      <c r="L16" s="120">
        <v>12678</v>
      </c>
      <c r="M16" s="137"/>
      <c r="N16" s="144"/>
      <c r="O16" s="144"/>
      <c r="P16" s="144"/>
      <c r="Q16" s="120"/>
      <c r="R16" s="120"/>
      <c r="S16" s="120"/>
      <c r="T16" s="120"/>
      <c r="U16" s="120"/>
      <c r="V16" s="120"/>
      <c r="W16" s="120"/>
    </row>
    <row r="17" customHeight="1" spans="1:23">
      <c r="A17" s="148" t="s">
        <v>73</v>
      </c>
      <c r="B17" s="149" t="s">
        <v>214</v>
      </c>
      <c r="C17" s="149" t="s">
        <v>215</v>
      </c>
      <c r="D17" s="149" t="s">
        <v>96</v>
      </c>
      <c r="E17" s="149" t="s">
        <v>165</v>
      </c>
      <c r="F17" s="149" t="s">
        <v>212</v>
      </c>
      <c r="G17" s="149" t="s">
        <v>213</v>
      </c>
      <c r="H17" s="120">
        <v>90720</v>
      </c>
      <c r="I17" s="120">
        <v>90720</v>
      </c>
      <c r="J17" s="137"/>
      <c r="K17" s="137"/>
      <c r="L17" s="120">
        <v>90720</v>
      </c>
      <c r="M17" s="137"/>
      <c r="N17" s="144"/>
      <c r="O17" s="144"/>
      <c r="P17" s="144"/>
      <c r="Q17" s="120"/>
      <c r="R17" s="120"/>
      <c r="S17" s="120"/>
      <c r="T17" s="120"/>
      <c r="U17" s="120"/>
      <c r="V17" s="120"/>
      <c r="W17" s="120"/>
    </row>
    <row r="18" customHeight="1" spans="1:23">
      <c r="A18" s="148" t="s">
        <v>73</v>
      </c>
      <c r="B18" s="149" t="s">
        <v>214</v>
      </c>
      <c r="C18" s="149" t="s">
        <v>215</v>
      </c>
      <c r="D18" s="149" t="s">
        <v>96</v>
      </c>
      <c r="E18" s="149" t="s">
        <v>165</v>
      </c>
      <c r="F18" s="149" t="s">
        <v>212</v>
      </c>
      <c r="G18" s="149" t="s">
        <v>213</v>
      </c>
      <c r="H18" s="120">
        <v>44000</v>
      </c>
      <c r="I18" s="120">
        <v>44000</v>
      </c>
      <c r="J18" s="137"/>
      <c r="K18" s="137"/>
      <c r="L18" s="120">
        <v>44000</v>
      </c>
      <c r="M18" s="137"/>
      <c r="N18" s="144"/>
      <c r="O18" s="144"/>
      <c r="P18" s="144"/>
      <c r="Q18" s="120"/>
      <c r="R18" s="120"/>
      <c r="S18" s="120"/>
      <c r="T18" s="120"/>
      <c r="U18" s="120"/>
      <c r="V18" s="120"/>
      <c r="W18" s="120"/>
    </row>
    <row r="19" customHeight="1" spans="1:23">
      <c r="A19" s="148" t="s">
        <v>73</v>
      </c>
      <c r="B19" s="149" t="s">
        <v>216</v>
      </c>
      <c r="C19" s="149" t="s">
        <v>217</v>
      </c>
      <c r="D19" s="149" t="s">
        <v>90</v>
      </c>
      <c r="E19" s="149" t="s">
        <v>160</v>
      </c>
      <c r="F19" s="149" t="s">
        <v>218</v>
      </c>
      <c r="G19" s="149" t="s">
        <v>219</v>
      </c>
      <c r="H19" s="120">
        <v>357216.64</v>
      </c>
      <c r="I19" s="120">
        <v>357216.64</v>
      </c>
      <c r="J19" s="137"/>
      <c r="K19" s="137"/>
      <c r="L19" s="120">
        <v>357216.64</v>
      </c>
      <c r="M19" s="137"/>
      <c r="N19" s="144"/>
      <c r="O19" s="144"/>
      <c r="P19" s="144"/>
      <c r="Q19" s="120"/>
      <c r="R19" s="120"/>
      <c r="S19" s="120"/>
      <c r="T19" s="120"/>
      <c r="U19" s="120"/>
      <c r="V19" s="120"/>
      <c r="W19" s="120"/>
    </row>
    <row r="20" customHeight="1" spans="1:23">
      <c r="A20" s="148" t="s">
        <v>73</v>
      </c>
      <c r="B20" s="149" t="s">
        <v>216</v>
      </c>
      <c r="C20" s="149" t="s">
        <v>217</v>
      </c>
      <c r="D20" s="149" t="s">
        <v>102</v>
      </c>
      <c r="E20" s="149" t="s">
        <v>169</v>
      </c>
      <c r="F20" s="149" t="s">
        <v>220</v>
      </c>
      <c r="G20" s="149" t="s">
        <v>221</v>
      </c>
      <c r="H20" s="120">
        <v>42390.9</v>
      </c>
      <c r="I20" s="120">
        <v>42390.9</v>
      </c>
      <c r="J20" s="137"/>
      <c r="K20" s="137"/>
      <c r="L20" s="120">
        <v>42390.9</v>
      </c>
      <c r="M20" s="137"/>
      <c r="N20" s="144"/>
      <c r="O20" s="144"/>
      <c r="P20" s="144"/>
      <c r="Q20" s="120"/>
      <c r="R20" s="120"/>
      <c r="S20" s="120"/>
      <c r="T20" s="120"/>
      <c r="U20" s="120"/>
      <c r="V20" s="120"/>
      <c r="W20" s="120"/>
    </row>
    <row r="21" customHeight="1" spans="1:23">
      <c r="A21" s="148" t="s">
        <v>73</v>
      </c>
      <c r="B21" s="149" t="s">
        <v>216</v>
      </c>
      <c r="C21" s="149" t="s">
        <v>217</v>
      </c>
      <c r="D21" s="149" t="s">
        <v>101</v>
      </c>
      <c r="E21" s="149" t="s">
        <v>168</v>
      </c>
      <c r="F21" s="149" t="s">
        <v>220</v>
      </c>
      <c r="G21" s="149" t="s">
        <v>221</v>
      </c>
      <c r="H21" s="120">
        <v>121293</v>
      </c>
      <c r="I21" s="120">
        <v>121293</v>
      </c>
      <c r="J21" s="137"/>
      <c r="K21" s="137"/>
      <c r="L21" s="120">
        <v>121293</v>
      </c>
      <c r="M21" s="137"/>
      <c r="N21" s="144"/>
      <c r="O21" s="144"/>
      <c r="P21" s="144"/>
      <c r="Q21" s="120"/>
      <c r="R21" s="120"/>
      <c r="S21" s="120"/>
      <c r="T21" s="120"/>
      <c r="U21" s="120"/>
      <c r="V21" s="120"/>
      <c r="W21" s="120"/>
    </row>
    <row r="22" customHeight="1" spans="1:23">
      <c r="A22" s="148" t="s">
        <v>73</v>
      </c>
      <c r="B22" s="149" t="s">
        <v>216</v>
      </c>
      <c r="C22" s="149" t="s">
        <v>217</v>
      </c>
      <c r="D22" s="149" t="s">
        <v>103</v>
      </c>
      <c r="E22" s="149" t="s">
        <v>170</v>
      </c>
      <c r="F22" s="149" t="s">
        <v>222</v>
      </c>
      <c r="G22" s="149" t="s">
        <v>223</v>
      </c>
      <c r="H22" s="120">
        <v>87298.08</v>
      </c>
      <c r="I22" s="120">
        <v>87298.08</v>
      </c>
      <c r="J22" s="137"/>
      <c r="K22" s="137"/>
      <c r="L22" s="120">
        <v>87298.08</v>
      </c>
      <c r="M22" s="137"/>
      <c r="N22" s="144"/>
      <c r="O22" s="144"/>
      <c r="P22" s="144"/>
      <c r="Q22" s="120"/>
      <c r="R22" s="120"/>
      <c r="S22" s="120"/>
      <c r="T22" s="120"/>
      <c r="U22" s="120"/>
      <c r="V22" s="120"/>
      <c r="W22" s="120"/>
    </row>
    <row r="23" customHeight="1" spans="1:23">
      <c r="A23" s="148" t="s">
        <v>73</v>
      </c>
      <c r="B23" s="149" t="s">
        <v>216</v>
      </c>
      <c r="C23" s="149" t="s">
        <v>217</v>
      </c>
      <c r="D23" s="149" t="s">
        <v>103</v>
      </c>
      <c r="E23" s="149" t="s">
        <v>170</v>
      </c>
      <c r="F23" s="149" t="s">
        <v>222</v>
      </c>
      <c r="G23" s="149" t="s">
        <v>223</v>
      </c>
      <c r="H23" s="120">
        <v>25869.12</v>
      </c>
      <c r="I23" s="120">
        <v>25869.12</v>
      </c>
      <c r="J23" s="137"/>
      <c r="K23" s="137"/>
      <c r="L23" s="120">
        <v>25869.12</v>
      </c>
      <c r="M23" s="137"/>
      <c r="N23" s="144"/>
      <c r="O23" s="144"/>
      <c r="P23" s="144"/>
      <c r="Q23" s="120"/>
      <c r="R23" s="120"/>
      <c r="S23" s="120"/>
      <c r="T23" s="120"/>
      <c r="U23" s="120"/>
      <c r="V23" s="120"/>
      <c r="W23" s="120"/>
    </row>
    <row r="24" customHeight="1" spans="1:23">
      <c r="A24" s="148" t="s">
        <v>73</v>
      </c>
      <c r="B24" s="149" t="s">
        <v>216</v>
      </c>
      <c r="C24" s="149" t="s">
        <v>217</v>
      </c>
      <c r="D24" s="149" t="s">
        <v>96</v>
      </c>
      <c r="E24" s="149" t="s">
        <v>165</v>
      </c>
      <c r="F24" s="149" t="s">
        <v>224</v>
      </c>
      <c r="G24" s="149" t="s">
        <v>225</v>
      </c>
      <c r="H24" s="120">
        <v>6142.25</v>
      </c>
      <c r="I24" s="120">
        <v>6142.25</v>
      </c>
      <c r="J24" s="137"/>
      <c r="K24" s="137"/>
      <c r="L24" s="120">
        <v>6142.25</v>
      </c>
      <c r="M24" s="137"/>
      <c r="N24" s="144"/>
      <c r="O24" s="144"/>
      <c r="P24" s="144"/>
      <c r="Q24" s="120"/>
      <c r="R24" s="120"/>
      <c r="S24" s="120"/>
      <c r="T24" s="120"/>
      <c r="U24" s="120"/>
      <c r="V24" s="120"/>
      <c r="W24" s="120"/>
    </row>
    <row r="25" customHeight="1" spans="1:23">
      <c r="A25" s="148" t="s">
        <v>73</v>
      </c>
      <c r="B25" s="149" t="s">
        <v>216</v>
      </c>
      <c r="C25" s="149" t="s">
        <v>217</v>
      </c>
      <c r="D25" s="149" t="s">
        <v>104</v>
      </c>
      <c r="E25" s="149" t="s">
        <v>171</v>
      </c>
      <c r="F25" s="149" t="s">
        <v>224</v>
      </c>
      <c r="G25" s="149" t="s">
        <v>225</v>
      </c>
      <c r="H25" s="120">
        <v>3309.43</v>
      </c>
      <c r="I25" s="120">
        <v>3309.43</v>
      </c>
      <c r="J25" s="137"/>
      <c r="K25" s="137"/>
      <c r="L25" s="120">
        <v>3309.43</v>
      </c>
      <c r="M25" s="137"/>
      <c r="N25" s="144"/>
      <c r="O25" s="144"/>
      <c r="P25" s="144"/>
      <c r="Q25" s="120"/>
      <c r="R25" s="120"/>
      <c r="S25" s="120"/>
      <c r="T25" s="120"/>
      <c r="U25" s="120"/>
      <c r="V25" s="120"/>
      <c r="W25" s="120"/>
    </row>
    <row r="26" customHeight="1" spans="1:23">
      <c r="A26" s="148" t="s">
        <v>73</v>
      </c>
      <c r="B26" s="149" t="s">
        <v>216</v>
      </c>
      <c r="C26" s="149" t="s">
        <v>217</v>
      </c>
      <c r="D26" s="149" t="s">
        <v>104</v>
      </c>
      <c r="E26" s="149" t="s">
        <v>171</v>
      </c>
      <c r="F26" s="149" t="s">
        <v>224</v>
      </c>
      <c r="G26" s="149" t="s">
        <v>225</v>
      </c>
      <c r="H26" s="120">
        <v>1155.78</v>
      </c>
      <c r="I26" s="120">
        <v>1155.78</v>
      </c>
      <c r="J26" s="137"/>
      <c r="K26" s="137"/>
      <c r="L26" s="120">
        <v>1155.78</v>
      </c>
      <c r="M26" s="137"/>
      <c r="N26" s="144"/>
      <c r="O26" s="144"/>
      <c r="P26" s="144"/>
      <c r="Q26" s="120"/>
      <c r="R26" s="120"/>
      <c r="S26" s="120"/>
      <c r="T26" s="120"/>
      <c r="U26" s="120"/>
      <c r="V26" s="120"/>
      <c r="W26" s="120"/>
    </row>
    <row r="27" customHeight="1" spans="1:23">
      <c r="A27" s="148" t="s">
        <v>73</v>
      </c>
      <c r="B27" s="149" t="s">
        <v>216</v>
      </c>
      <c r="C27" s="149" t="s">
        <v>217</v>
      </c>
      <c r="D27" s="149" t="s">
        <v>104</v>
      </c>
      <c r="E27" s="149" t="s">
        <v>171</v>
      </c>
      <c r="F27" s="149" t="s">
        <v>224</v>
      </c>
      <c r="G27" s="149" t="s">
        <v>225</v>
      </c>
      <c r="H27" s="120">
        <v>1104</v>
      </c>
      <c r="I27" s="120">
        <v>1104</v>
      </c>
      <c r="J27" s="137"/>
      <c r="K27" s="137"/>
      <c r="L27" s="120">
        <v>1104</v>
      </c>
      <c r="M27" s="137"/>
      <c r="N27" s="144"/>
      <c r="O27" s="144"/>
      <c r="P27" s="144"/>
      <c r="Q27" s="120"/>
      <c r="R27" s="120"/>
      <c r="S27" s="120"/>
      <c r="T27" s="120"/>
      <c r="U27" s="120"/>
      <c r="V27" s="120"/>
      <c r="W27" s="120"/>
    </row>
    <row r="28" customHeight="1" spans="1:23">
      <c r="A28" s="148" t="s">
        <v>73</v>
      </c>
      <c r="B28" s="149" t="s">
        <v>216</v>
      </c>
      <c r="C28" s="149" t="s">
        <v>217</v>
      </c>
      <c r="D28" s="149" t="s">
        <v>104</v>
      </c>
      <c r="E28" s="149" t="s">
        <v>171</v>
      </c>
      <c r="F28" s="149" t="s">
        <v>224</v>
      </c>
      <c r="G28" s="149" t="s">
        <v>225</v>
      </c>
      <c r="H28" s="120">
        <v>3864</v>
      </c>
      <c r="I28" s="120">
        <v>3864</v>
      </c>
      <c r="J28" s="137"/>
      <c r="K28" s="137"/>
      <c r="L28" s="120">
        <v>3864</v>
      </c>
      <c r="M28" s="137"/>
      <c r="N28" s="144"/>
      <c r="O28" s="144"/>
      <c r="P28" s="144"/>
      <c r="Q28" s="120"/>
      <c r="R28" s="120"/>
      <c r="S28" s="120"/>
      <c r="T28" s="120"/>
      <c r="U28" s="120"/>
      <c r="V28" s="120"/>
      <c r="W28" s="120"/>
    </row>
    <row r="29" customHeight="1" spans="1:23">
      <c r="A29" s="148" t="s">
        <v>73</v>
      </c>
      <c r="B29" s="149" t="s">
        <v>226</v>
      </c>
      <c r="C29" s="149" t="s">
        <v>173</v>
      </c>
      <c r="D29" s="149" t="s">
        <v>108</v>
      </c>
      <c r="E29" s="149" t="s">
        <v>173</v>
      </c>
      <c r="F29" s="149" t="s">
        <v>227</v>
      </c>
      <c r="G29" s="149" t="s">
        <v>173</v>
      </c>
      <c r="H29" s="120">
        <v>283752.48</v>
      </c>
      <c r="I29" s="120">
        <v>283752.48</v>
      </c>
      <c r="J29" s="137"/>
      <c r="K29" s="137"/>
      <c r="L29" s="120">
        <v>283752.48</v>
      </c>
      <c r="M29" s="137"/>
      <c r="N29" s="144"/>
      <c r="O29" s="144"/>
      <c r="P29" s="144"/>
      <c r="Q29" s="120"/>
      <c r="R29" s="120"/>
      <c r="S29" s="120"/>
      <c r="T29" s="120"/>
      <c r="U29" s="120"/>
      <c r="V29" s="120"/>
      <c r="W29" s="120"/>
    </row>
    <row r="30" customHeight="1" spans="1:23">
      <c r="A30" s="148" t="s">
        <v>73</v>
      </c>
      <c r="B30" s="149" t="s">
        <v>228</v>
      </c>
      <c r="C30" s="149" t="s">
        <v>180</v>
      </c>
      <c r="D30" s="149" t="s">
        <v>96</v>
      </c>
      <c r="E30" s="149" t="s">
        <v>165</v>
      </c>
      <c r="F30" s="149" t="s">
        <v>229</v>
      </c>
      <c r="G30" s="149" t="s">
        <v>180</v>
      </c>
      <c r="H30" s="120">
        <v>5500</v>
      </c>
      <c r="I30" s="120">
        <v>5500</v>
      </c>
      <c r="J30" s="137"/>
      <c r="K30" s="137"/>
      <c r="L30" s="120">
        <v>5500</v>
      </c>
      <c r="M30" s="137"/>
      <c r="N30" s="144"/>
      <c r="O30" s="144"/>
      <c r="P30" s="144"/>
      <c r="Q30" s="120"/>
      <c r="R30" s="120"/>
      <c r="S30" s="120"/>
      <c r="T30" s="120"/>
      <c r="U30" s="120"/>
      <c r="V30" s="120"/>
      <c r="W30" s="120"/>
    </row>
    <row r="31" customHeight="1" spans="1:23">
      <c r="A31" s="148" t="s">
        <v>73</v>
      </c>
      <c r="B31" s="149" t="s">
        <v>230</v>
      </c>
      <c r="C31" s="149" t="s">
        <v>231</v>
      </c>
      <c r="D31" s="149" t="s">
        <v>96</v>
      </c>
      <c r="E31" s="149" t="s">
        <v>165</v>
      </c>
      <c r="F31" s="149" t="s">
        <v>232</v>
      </c>
      <c r="G31" s="149" t="s">
        <v>233</v>
      </c>
      <c r="H31" s="120">
        <v>36000</v>
      </c>
      <c r="I31" s="120">
        <v>36000</v>
      </c>
      <c r="J31" s="137"/>
      <c r="K31" s="137"/>
      <c r="L31" s="120">
        <v>36000</v>
      </c>
      <c r="M31" s="137"/>
      <c r="N31" s="144"/>
      <c r="O31" s="144"/>
      <c r="P31" s="144"/>
      <c r="Q31" s="120"/>
      <c r="R31" s="120"/>
      <c r="S31" s="120"/>
      <c r="T31" s="120"/>
      <c r="U31" s="120"/>
      <c r="V31" s="120"/>
      <c r="W31" s="120"/>
    </row>
    <row r="32" customHeight="1" spans="1:23">
      <c r="A32" s="148" t="s">
        <v>73</v>
      </c>
      <c r="B32" s="149" t="s">
        <v>230</v>
      </c>
      <c r="C32" s="149" t="s">
        <v>231</v>
      </c>
      <c r="D32" s="149" t="s">
        <v>96</v>
      </c>
      <c r="E32" s="149" t="s">
        <v>165</v>
      </c>
      <c r="F32" s="149" t="s">
        <v>234</v>
      </c>
      <c r="G32" s="149" t="s">
        <v>235</v>
      </c>
      <c r="H32" s="120">
        <v>32525.6</v>
      </c>
      <c r="I32" s="120">
        <v>32525.6</v>
      </c>
      <c r="J32" s="137"/>
      <c r="K32" s="137"/>
      <c r="L32" s="120">
        <v>32525.6</v>
      </c>
      <c r="M32" s="137"/>
      <c r="N32" s="144"/>
      <c r="O32" s="144"/>
      <c r="P32" s="144"/>
      <c r="Q32" s="120"/>
      <c r="R32" s="120"/>
      <c r="S32" s="120"/>
      <c r="T32" s="120"/>
      <c r="U32" s="120"/>
      <c r="V32" s="120"/>
      <c r="W32" s="120"/>
    </row>
    <row r="33" customHeight="1" spans="1:23">
      <c r="A33" s="148" t="s">
        <v>73</v>
      </c>
      <c r="B33" s="149" t="s">
        <v>230</v>
      </c>
      <c r="C33" s="149" t="s">
        <v>231</v>
      </c>
      <c r="D33" s="149" t="s">
        <v>96</v>
      </c>
      <c r="E33" s="149" t="s">
        <v>165</v>
      </c>
      <c r="F33" s="149" t="s">
        <v>236</v>
      </c>
      <c r="G33" s="149" t="s">
        <v>237</v>
      </c>
      <c r="H33" s="120">
        <v>2300</v>
      </c>
      <c r="I33" s="120">
        <v>2300</v>
      </c>
      <c r="J33" s="137"/>
      <c r="K33" s="137"/>
      <c r="L33" s="120">
        <v>2300</v>
      </c>
      <c r="M33" s="137"/>
      <c r="N33" s="144"/>
      <c r="O33" s="144"/>
      <c r="P33" s="144"/>
      <c r="Q33" s="120"/>
      <c r="R33" s="120"/>
      <c r="S33" s="120"/>
      <c r="T33" s="120"/>
      <c r="U33" s="120"/>
      <c r="V33" s="120"/>
      <c r="W33" s="120"/>
    </row>
    <row r="34" customHeight="1" spans="1:23">
      <c r="A34" s="148" t="s">
        <v>73</v>
      </c>
      <c r="B34" s="149" t="s">
        <v>230</v>
      </c>
      <c r="C34" s="149" t="s">
        <v>231</v>
      </c>
      <c r="D34" s="149" t="s">
        <v>96</v>
      </c>
      <c r="E34" s="149" t="s">
        <v>165</v>
      </c>
      <c r="F34" s="149" t="s">
        <v>238</v>
      </c>
      <c r="G34" s="149" t="s">
        <v>239</v>
      </c>
      <c r="H34" s="120">
        <v>14000</v>
      </c>
      <c r="I34" s="120">
        <v>14000</v>
      </c>
      <c r="J34" s="137"/>
      <c r="K34" s="137"/>
      <c r="L34" s="120">
        <v>14000</v>
      </c>
      <c r="M34" s="137"/>
      <c r="N34" s="144"/>
      <c r="O34" s="144"/>
      <c r="P34" s="144"/>
      <c r="Q34" s="120"/>
      <c r="R34" s="120"/>
      <c r="S34" s="120"/>
      <c r="T34" s="120"/>
      <c r="U34" s="120"/>
      <c r="V34" s="120"/>
      <c r="W34" s="120"/>
    </row>
    <row r="35" customHeight="1" spans="1:23">
      <c r="A35" s="148" t="s">
        <v>73</v>
      </c>
      <c r="B35" s="149" t="s">
        <v>230</v>
      </c>
      <c r="C35" s="149" t="s">
        <v>231</v>
      </c>
      <c r="D35" s="149" t="s">
        <v>96</v>
      </c>
      <c r="E35" s="149" t="s">
        <v>165</v>
      </c>
      <c r="F35" s="149" t="s">
        <v>240</v>
      </c>
      <c r="G35" s="149" t="s">
        <v>241</v>
      </c>
      <c r="H35" s="120">
        <v>874.4</v>
      </c>
      <c r="I35" s="120">
        <v>874.4</v>
      </c>
      <c r="J35" s="137"/>
      <c r="K35" s="137"/>
      <c r="L35" s="120">
        <v>874.4</v>
      </c>
      <c r="M35" s="137"/>
      <c r="N35" s="144"/>
      <c r="O35" s="144"/>
      <c r="P35" s="144"/>
      <c r="Q35" s="120"/>
      <c r="R35" s="120"/>
      <c r="S35" s="120"/>
      <c r="T35" s="120"/>
      <c r="U35" s="120"/>
      <c r="V35" s="120"/>
      <c r="W35" s="120"/>
    </row>
    <row r="36" customHeight="1" spans="1:23">
      <c r="A36" s="148" t="s">
        <v>73</v>
      </c>
      <c r="B36" s="149" t="s">
        <v>242</v>
      </c>
      <c r="C36" s="149" t="s">
        <v>243</v>
      </c>
      <c r="D36" s="149" t="s">
        <v>96</v>
      </c>
      <c r="E36" s="149" t="s">
        <v>165</v>
      </c>
      <c r="F36" s="149" t="s">
        <v>234</v>
      </c>
      <c r="G36" s="149" t="s">
        <v>235</v>
      </c>
      <c r="H36" s="120">
        <v>21600</v>
      </c>
      <c r="I36" s="120">
        <v>21600</v>
      </c>
      <c r="J36" s="137"/>
      <c r="K36" s="137"/>
      <c r="L36" s="120">
        <v>21600</v>
      </c>
      <c r="M36" s="137"/>
      <c r="N36" s="144"/>
      <c r="O36" s="144"/>
      <c r="P36" s="144"/>
      <c r="Q36" s="120"/>
      <c r="R36" s="120"/>
      <c r="S36" s="120"/>
      <c r="T36" s="120"/>
      <c r="U36" s="120"/>
      <c r="V36" s="120"/>
      <c r="W36" s="120"/>
    </row>
    <row r="37" customHeight="1" spans="1:23">
      <c r="A37" s="148" t="s">
        <v>73</v>
      </c>
      <c r="B37" s="149" t="s">
        <v>244</v>
      </c>
      <c r="C37" s="149" t="s">
        <v>245</v>
      </c>
      <c r="D37" s="149" t="s">
        <v>96</v>
      </c>
      <c r="E37" s="149" t="s">
        <v>165</v>
      </c>
      <c r="F37" s="149" t="s">
        <v>246</v>
      </c>
      <c r="G37" s="149" t="s">
        <v>245</v>
      </c>
      <c r="H37" s="120">
        <v>40045.2</v>
      </c>
      <c r="I37" s="120">
        <v>40045.2</v>
      </c>
      <c r="J37" s="137"/>
      <c r="K37" s="137"/>
      <c r="L37" s="120">
        <v>40045.2</v>
      </c>
      <c r="M37" s="137"/>
      <c r="N37" s="144"/>
      <c r="O37" s="144"/>
      <c r="P37" s="144"/>
      <c r="Q37" s="120"/>
      <c r="R37" s="120"/>
      <c r="S37" s="120"/>
      <c r="T37" s="120"/>
      <c r="U37" s="120"/>
      <c r="V37" s="120"/>
      <c r="W37" s="120"/>
    </row>
    <row r="38" customHeight="1" spans="1:23">
      <c r="A38" s="148" t="s">
        <v>73</v>
      </c>
      <c r="B38" s="149" t="s">
        <v>247</v>
      </c>
      <c r="C38" s="149" t="s">
        <v>248</v>
      </c>
      <c r="D38" s="149" t="s">
        <v>96</v>
      </c>
      <c r="E38" s="149" t="s">
        <v>165</v>
      </c>
      <c r="F38" s="149" t="s">
        <v>249</v>
      </c>
      <c r="G38" s="149" t="s">
        <v>250</v>
      </c>
      <c r="H38" s="120">
        <v>19500</v>
      </c>
      <c r="I38" s="120">
        <v>19500</v>
      </c>
      <c r="J38" s="137"/>
      <c r="K38" s="137"/>
      <c r="L38" s="120">
        <v>19500</v>
      </c>
      <c r="M38" s="137"/>
      <c r="N38" s="144"/>
      <c r="O38" s="144"/>
      <c r="P38" s="144"/>
      <c r="Q38" s="120"/>
      <c r="R38" s="120"/>
      <c r="S38" s="120"/>
      <c r="T38" s="120"/>
      <c r="U38" s="120"/>
      <c r="V38" s="120"/>
      <c r="W38" s="120"/>
    </row>
    <row r="39" customHeight="1" spans="1:23">
      <c r="A39" s="148" t="s">
        <v>73</v>
      </c>
      <c r="B39" s="149" t="s">
        <v>251</v>
      </c>
      <c r="C39" s="149" t="s">
        <v>252</v>
      </c>
      <c r="D39" s="149" t="s">
        <v>96</v>
      </c>
      <c r="E39" s="149" t="s">
        <v>165</v>
      </c>
      <c r="F39" s="149" t="s">
        <v>240</v>
      </c>
      <c r="G39" s="149" t="s">
        <v>241</v>
      </c>
      <c r="H39" s="120">
        <v>1800</v>
      </c>
      <c r="I39" s="120">
        <v>1800</v>
      </c>
      <c r="J39" s="137"/>
      <c r="K39" s="137"/>
      <c r="L39" s="120">
        <v>1800</v>
      </c>
      <c r="M39" s="137"/>
      <c r="N39" s="144"/>
      <c r="O39" s="144"/>
      <c r="P39" s="144"/>
      <c r="Q39" s="120"/>
      <c r="R39" s="120"/>
      <c r="S39" s="120"/>
      <c r="T39" s="120"/>
      <c r="U39" s="120"/>
      <c r="V39" s="120"/>
      <c r="W39" s="120"/>
    </row>
    <row r="40" customHeight="1" spans="1:23">
      <c r="A40" s="148" t="s">
        <v>73</v>
      </c>
      <c r="B40" s="149" t="s">
        <v>253</v>
      </c>
      <c r="C40" s="149" t="s">
        <v>254</v>
      </c>
      <c r="D40" s="149" t="s">
        <v>96</v>
      </c>
      <c r="E40" s="149" t="s">
        <v>165</v>
      </c>
      <c r="F40" s="149" t="s">
        <v>255</v>
      </c>
      <c r="G40" s="149" t="s">
        <v>254</v>
      </c>
      <c r="H40" s="120">
        <v>25000</v>
      </c>
      <c r="I40" s="120">
        <v>25000</v>
      </c>
      <c r="J40" s="137"/>
      <c r="K40" s="137"/>
      <c r="L40" s="120">
        <v>25000</v>
      </c>
      <c r="M40" s="137"/>
      <c r="N40" s="144"/>
      <c r="O40" s="144"/>
      <c r="P40" s="144"/>
      <c r="Q40" s="120"/>
      <c r="R40" s="120"/>
      <c r="S40" s="120"/>
      <c r="T40" s="120"/>
      <c r="U40" s="120"/>
      <c r="V40" s="120"/>
      <c r="W40" s="120"/>
    </row>
    <row r="41" customHeight="1" spans="1:23">
      <c r="A41" s="148" t="s">
        <v>73</v>
      </c>
      <c r="B41" s="149" t="s">
        <v>256</v>
      </c>
      <c r="C41" s="149" t="s">
        <v>257</v>
      </c>
      <c r="D41" s="149" t="s">
        <v>96</v>
      </c>
      <c r="E41" s="149" t="s">
        <v>165</v>
      </c>
      <c r="F41" s="149" t="s">
        <v>258</v>
      </c>
      <c r="G41" s="149" t="s">
        <v>259</v>
      </c>
      <c r="H41" s="120">
        <v>85800</v>
      </c>
      <c r="I41" s="120">
        <v>85800</v>
      </c>
      <c r="J41" s="137"/>
      <c r="K41" s="137"/>
      <c r="L41" s="120">
        <v>85800</v>
      </c>
      <c r="M41" s="137"/>
      <c r="N41" s="144"/>
      <c r="O41" s="144"/>
      <c r="P41" s="144"/>
      <c r="Q41" s="120"/>
      <c r="R41" s="120"/>
      <c r="S41" s="120"/>
      <c r="T41" s="120"/>
      <c r="U41" s="120"/>
      <c r="V41" s="120"/>
      <c r="W41" s="120"/>
    </row>
    <row r="42" customHeight="1" spans="1:23">
      <c r="A42" s="148" t="s">
        <v>73</v>
      </c>
      <c r="B42" s="149" t="s">
        <v>260</v>
      </c>
      <c r="C42" s="149" t="s">
        <v>261</v>
      </c>
      <c r="D42" s="149" t="s">
        <v>96</v>
      </c>
      <c r="E42" s="149" t="s">
        <v>165</v>
      </c>
      <c r="F42" s="149" t="s">
        <v>258</v>
      </c>
      <c r="G42" s="149" t="s">
        <v>259</v>
      </c>
      <c r="H42" s="120">
        <v>6864</v>
      </c>
      <c r="I42" s="120">
        <v>6864</v>
      </c>
      <c r="J42" s="137"/>
      <c r="K42" s="137"/>
      <c r="L42" s="120">
        <v>6864</v>
      </c>
      <c r="M42" s="137"/>
      <c r="N42" s="144"/>
      <c r="O42" s="144"/>
      <c r="P42" s="144"/>
      <c r="Q42" s="120"/>
      <c r="R42" s="120"/>
      <c r="S42" s="120"/>
      <c r="T42" s="120"/>
      <c r="U42" s="120"/>
      <c r="V42" s="120"/>
      <c r="W42" s="120"/>
    </row>
    <row r="43" customHeight="1" spans="1:23">
      <c r="A43" s="148" t="s">
        <v>73</v>
      </c>
      <c r="B43" s="149" t="s">
        <v>262</v>
      </c>
      <c r="C43" s="149" t="s">
        <v>263</v>
      </c>
      <c r="D43" s="149" t="s">
        <v>92</v>
      </c>
      <c r="E43" s="149" t="s">
        <v>161</v>
      </c>
      <c r="F43" s="149" t="s">
        <v>249</v>
      </c>
      <c r="G43" s="149" t="s">
        <v>250</v>
      </c>
      <c r="H43" s="120">
        <v>4800</v>
      </c>
      <c r="I43" s="120">
        <v>4800</v>
      </c>
      <c r="J43" s="137"/>
      <c r="K43" s="137"/>
      <c r="L43" s="120">
        <v>4800</v>
      </c>
      <c r="M43" s="137"/>
      <c r="N43" s="144"/>
      <c r="O43" s="144"/>
      <c r="P43" s="144"/>
      <c r="Q43" s="120"/>
      <c r="R43" s="120"/>
      <c r="S43" s="120"/>
      <c r="T43" s="120"/>
      <c r="U43" s="120"/>
      <c r="V43" s="120"/>
      <c r="W43" s="120"/>
    </row>
    <row r="44" customHeight="1" spans="1:23">
      <c r="A44" s="148" t="s">
        <v>73</v>
      </c>
      <c r="B44" s="149" t="s">
        <v>264</v>
      </c>
      <c r="C44" s="149" t="s">
        <v>265</v>
      </c>
      <c r="D44" s="149" t="s">
        <v>94</v>
      </c>
      <c r="E44" s="149" t="s">
        <v>163</v>
      </c>
      <c r="F44" s="149" t="s">
        <v>266</v>
      </c>
      <c r="G44" s="149" t="s">
        <v>267</v>
      </c>
      <c r="H44" s="120">
        <v>29076</v>
      </c>
      <c r="I44" s="120">
        <v>29076</v>
      </c>
      <c r="J44" s="137"/>
      <c r="K44" s="137"/>
      <c r="L44" s="120">
        <v>29076</v>
      </c>
      <c r="M44" s="137"/>
      <c r="N44" s="144"/>
      <c r="O44" s="144"/>
      <c r="P44" s="144"/>
      <c r="Q44" s="120"/>
      <c r="R44" s="120"/>
      <c r="S44" s="120"/>
      <c r="T44" s="120"/>
      <c r="U44" s="120"/>
      <c r="V44" s="120"/>
      <c r="W44" s="120"/>
    </row>
    <row r="45" customHeight="1" spans="1:23">
      <c r="A45" s="150" t="s">
        <v>109</v>
      </c>
      <c r="B45" s="151"/>
      <c r="C45" s="151"/>
      <c r="D45" s="151"/>
      <c r="E45" s="151"/>
      <c r="F45" s="151"/>
      <c r="G45" s="152"/>
      <c r="H45" s="120">
        <v>3695944.88</v>
      </c>
      <c r="I45" s="120">
        <v>3695944.88</v>
      </c>
      <c r="J45" s="120"/>
      <c r="K45" s="153"/>
      <c r="L45" s="120">
        <v>3695944.88</v>
      </c>
      <c r="M45" s="153"/>
      <c r="N45" s="144"/>
      <c r="O45" s="144"/>
      <c r="P45" s="144"/>
      <c r="Q45" s="120"/>
      <c r="R45" s="120"/>
      <c r="S45" s="120"/>
      <c r="T45" s="120"/>
      <c r="U45" s="120"/>
      <c r="V45" s="120"/>
      <c r="W45" s="120"/>
    </row>
  </sheetData>
  <mergeCells count="30">
    <mergeCell ref="A2:W2"/>
    <mergeCell ref="A3:G3"/>
    <mergeCell ref="H4:W4"/>
    <mergeCell ref="I5:M5"/>
    <mergeCell ref="N5:P5"/>
    <mergeCell ref="R5:W5"/>
    <mergeCell ref="A45:G45"/>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1388888888889" right="0.751388888888889" top="1" bottom="1" header="0.5" footer="0.5"/>
  <pageSetup paperSize="9" scale="65"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0"/>
  <sheetViews>
    <sheetView showZeros="0" workbookViewId="0">
      <selection activeCell="A3" sqref="A3:I3"/>
    </sheetView>
  </sheetViews>
  <sheetFormatPr defaultColWidth="8.88333333333333" defaultRowHeight="14.25" customHeight="1"/>
  <cols>
    <col min="1" max="8" width="8.88333333333333" customWidth="1"/>
    <col min="9" max="9" width="11.5" customWidth="1"/>
    <col min="10" max="17" width="8.88333333333333" customWidth="1"/>
    <col min="18" max="18" width="12" customWidth="1"/>
    <col min="19" max="22" width="8.88333333333333" customWidth="1"/>
    <col min="23" max="23" width="11.875" customWidth="1"/>
    <col min="24" max="16384" width="8.88333333333333" customWidth="1"/>
  </cols>
  <sheetData>
    <row r="1" ht="13.5" customHeight="1" spans="1:23">
      <c r="E1" s="1"/>
      <c r="F1" s="1"/>
      <c r="G1" s="1"/>
      <c r="H1" s="1"/>
      <c r="U1" s="139"/>
      <c r="W1" s="123" t="s">
        <v>268</v>
      </c>
    </row>
    <row r="2" ht="27.75" customHeight="1" spans="1:23">
      <c r="A2" s="27" t="s">
        <v>269</v>
      </c>
      <c r="B2" s="27"/>
      <c r="C2" s="27"/>
      <c r="D2" s="27"/>
      <c r="E2" s="27"/>
      <c r="F2" s="27"/>
      <c r="G2" s="27"/>
      <c r="H2" s="27"/>
      <c r="I2" s="27"/>
      <c r="J2" s="27"/>
      <c r="K2" s="27"/>
      <c r="L2" s="27"/>
      <c r="M2" s="27"/>
      <c r="N2" s="27"/>
      <c r="O2" s="27"/>
      <c r="P2" s="27"/>
      <c r="Q2" s="27"/>
      <c r="R2" s="27"/>
      <c r="S2" s="27"/>
      <c r="T2" s="27"/>
      <c r="U2" s="27"/>
      <c r="V2" s="27"/>
      <c r="W2" s="27"/>
    </row>
    <row r="3" ht="13.5" customHeight="1" spans="1:23">
      <c r="A3" s="236" t="s">
        <v>2</v>
      </c>
      <c r="B3" s="237" t="s">
        <v>270</v>
      </c>
      <c r="C3" s="140"/>
      <c r="D3" s="140"/>
      <c r="E3" s="140"/>
      <c r="F3" s="140"/>
      <c r="G3" s="140"/>
      <c r="H3" s="140"/>
      <c r="I3" s="140"/>
      <c r="J3" s="6"/>
      <c r="K3" s="6"/>
      <c r="L3" s="6"/>
      <c r="M3" s="6"/>
      <c r="N3" s="6"/>
      <c r="O3" s="6"/>
      <c r="P3" s="6"/>
      <c r="Q3" s="6"/>
      <c r="U3" s="139"/>
      <c r="W3" s="126" t="s">
        <v>176</v>
      </c>
    </row>
    <row r="4" ht="21.75" customHeight="1" spans="1:23">
      <c r="A4" s="8" t="s">
        <v>271</v>
      </c>
      <c r="B4" s="8" t="s">
        <v>186</v>
      </c>
      <c r="C4" s="8" t="s">
        <v>187</v>
      </c>
      <c r="D4" s="8" t="s">
        <v>272</v>
      </c>
      <c r="E4" s="9" t="s">
        <v>188</v>
      </c>
      <c r="F4" s="9" t="s">
        <v>189</v>
      </c>
      <c r="G4" s="9" t="s">
        <v>190</v>
      </c>
      <c r="H4" s="9" t="s">
        <v>191</v>
      </c>
      <c r="I4" s="127" t="s">
        <v>59</v>
      </c>
      <c r="J4" s="127" t="s">
        <v>273</v>
      </c>
      <c r="K4" s="127"/>
      <c r="L4" s="127"/>
      <c r="M4" s="127"/>
      <c r="N4" s="141" t="s">
        <v>193</v>
      </c>
      <c r="O4" s="141"/>
      <c r="P4" s="141"/>
      <c r="Q4" s="9" t="s">
        <v>65</v>
      </c>
      <c r="R4" s="10" t="s">
        <v>79</v>
      </c>
      <c r="S4" s="11"/>
      <c r="T4" s="11"/>
      <c r="U4" s="11"/>
      <c r="V4" s="11"/>
      <c r="W4" s="12"/>
    </row>
    <row r="5" ht="21.75" customHeight="1" spans="1:23">
      <c r="A5" s="13"/>
      <c r="B5" s="13"/>
      <c r="C5" s="13"/>
      <c r="D5" s="13"/>
      <c r="E5" s="14"/>
      <c r="F5" s="14"/>
      <c r="G5" s="14"/>
      <c r="H5" s="14"/>
      <c r="I5" s="127"/>
      <c r="J5" s="62" t="s">
        <v>62</v>
      </c>
      <c r="K5" s="62"/>
      <c r="L5" s="62" t="s">
        <v>63</v>
      </c>
      <c r="M5" s="62" t="s">
        <v>64</v>
      </c>
      <c r="N5" s="142" t="s">
        <v>62</v>
      </c>
      <c r="O5" s="142" t="s">
        <v>63</v>
      </c>
      <c r="P5" s="142" t="s">
        <v>64</v>
      </c>
      <c r="Q5" s="14"/>
      <c r="R5" s="9" t="s">
        <v>61</v>
      </c>
      <c r="S5" s="9" t="s">
        <v>72</v>
      </c>
      <c r="T5" s="9" t="s">
        <v>199</v>
      </c>
      <c r="U5" s="9" t="s">
        <v>68</v>
      </c>
      <c r="V5" s="9" t="s">
        <v>69</v>
      </c>
      <c r="W5" s="9" t="s">
        <v>70</v>
      </c>
    </row>
    <row r="6" ht="40.5" customHeight="1" spans="1:23">
      <c r="A6" s="16"/>
      <c r="B6" s="16"/>
      <c r="C6" s="16"/>
      <c r="D6" s="16"/>
      <c r="E6" s="17"/>
      <c r="F6" s="17"/>
      <c r="G6" s="17"/>
      <c r="H6" s="17"/>
      <c r="I6" s="127"/>
      <c r="J6" s="62" t="s">
        <v>61</v>
      </c>
      <c r="K6" s="62" t="s">
        <v>274</v>
      </c>
      <c r="L6" s="62"/>
      <c r="M6" s="62"/>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143" t="s">
        <v>275</v>
      </c>
      <c r="B8" s="143" t="s">
        <v>276</v>
      </c>
      <c r="C8" s="20" t="s">
        <v>277</v>
      </c>
      <c r="D8" s="143" t="s">
        <v>73</v>
      </c>
      <c r="E8" s="143" t="s">
        <v>97</v>
      </c>
      <c r="F8" s="143" t="s">
        <v>166</v>
      </c>
      <c r="G8" s="143" t="s">
        <v>240</v>
      </c>
      <c r="H8" s="143" t="s">
        <v>241</v>
      </c>
      <c r="I8" s="22">
        <v>10280</v>
      </c>
      <c r="J8" s="22">
        <v>10280</v>
      </c>
      <c r="K8" s="22">
        <v>10280</v>
      </c>
      <c r="L8" s="22"/>
      <c r="M8" s="22"/>
      <c r="N8" s="144"/>
      <c r="O8" s="144"/>
      <c r="P8" s="144"/>
      <c r="Q8" s="22"/>
      <c r="R8" s="22"/>
      <c r="S8" s="22"/>
      <c r="T8" s="22"/>
      <c r="U8" s="120"/>
      <c r="V8" s="22"/>
      <c r="W8" s="22"/>
    </row>
    <row r="9" ht="32.9" customHeight="1" spans="1:23">
      <c r="A9" s="143" t="s">
        <v>275</v>
      </c>
      <c r="B9" s="143" t="s">
        <v>276</v>
      </c>
      <c r="C9" s="20" t="s">
        <v>277</v>
      </c>
      <c r="D9" s="143" t="s">
        <v>73</v>
      </c>
      <c r="E9" s="143" t="s">
        <v>97</v>
      </c>
      <c r="F9" s="143" t="s">
        <v>166</v>
      </c>
      <c r="G9" s="143" t="s">
        <v>278</v>
      </c>
      <c r="H9" s="143" t="s">
        <v>279</v>
      </c>
      <c r="I9" s="22">
        <v>4420</v>
      </c>
      <c r="J9" s="22">
        <v>4420</v>
      </c>
      <c r="K9" s="22">
        <v>4420</v>
      </c>
      <c r="L9" s="22"/>
      <c r="M9" s="22"/>
      <c r="N9" s="144"/>
      <c r="O9" s="144"/>
      <c r="P9" s="144"/>
      <c r="Q9" s="22"/>
      <c r="R9" s="22"/>
      <c r="S9" s="22"/>
      <c r="T9" s="22"/>
      <c r="U9" s="120"/>
      <c r="V9" s="22"/>
      <c r="W9" s="22"/>
    </row>
    <row r="10" ht="32.9" customHeight="1" spans="1:23">
      <c r="A10" s="143" t="s">
        <v>275</v>
      </c>
      <c r="B10" s="143" t="s">
        <v>276</v>
      </c>
      <c r="C10" s="20" t="s">
        <v>277</v>
      </c>
      <c r="D10" s="143" t="s">
        <v>73</v>
      </c>
      <c r="E10" s="143" t="s">
        <v>97</v>
      </c>
      <c r="F10" s="143" t="s">
        <v>166</v>
      </c>
      <c r="G10" s="143" t="s">
        <v>280</v>
      </c>
      <c r="H10" s="143" t="s">
        <v>281</v>
      </c>
      <c r="I10" s="22">
        <v>15000</v>
      </c>
      <c r="J10" s="22">
        <v>15000</v>
      </c>
      <c r="K10" s="22">
        <v>15000</v>
      </c>
      <c r="L10" s="22"/>
      <c r="M10" s="22"/>
      <c r="N10" s="144"/>
      <c r="O10" s="144"/>
      <c r="P10" s="144"/>
      <c r="Q10" s="22"/>
      <c r="R10" s="22"/>
      <c r="S10" s="22"/>
      <c r="T10" s="22"/>
      <c r="U10" s="120"/>
      <c r="V10" s="22"/>
      <c r="W10" s="22"/>
    </row>
    <row r="11" ht="32.9" customHeight="1" spans="1:23">
      <c r="A11" s="143" t="s">
        <v>275</v>
      </c>
      <c r="B11" s="143" t="s">
        <v>276</v>
      </c>
      <c r="C11" s="20" t="s">
        <v>277</v>
      </c>
      <c r="D11" s="143" t="s">
        <v>73</v>
      </c>
      <c r="E11" s="143" t="s">
        <v>97</v>
      </c>
      <c r="F11" s="143" t="s">
        <v>166</v>
      </c>
      <c r="G11" s="143" t="s">
        <v>282</v>
      </c>
      <c r="H11" s="143" t="s">
        <v>283</v>
      </c>
      <c r="I11" s="22">
        <v>37700</v>
      </c>
      <c r="J11" s="22">
        <v>37700</v>
      </c>
      <c r="K11" s="22">
        <v>37700</v>
      </c>
      <c r="L11" s="22"/>
      <c r="M11" s="22"/>
      <c r="N11" s="144"/>
      <c r="O11" s="144"/>
      <c r="P11" s="144"/>
      <c r="Q11" s="22"/>
      <c r="R11" s="22"/>
      <c r="S11" s="22"/>
      <c r="T11" s="22"/>
      <c r="U11" s="120"/>
      <c r="V11" s="22"/>
      <c r="W11" s="22"/>
    </row>
    <row r="12" ht="32.9" customHeight="1" spans="1:23">
      <c r="A12" s="143" t="s">
        <v>275</v>
      </c>
      <c r="B12" s="143" t="s">
        <v>276</v>
      </c>
      <c r="C12" s="20" t="s">
        <v>277</v>
      </c>
      <c r="D12" s="143" t="s">
        <v>73</v>
      </c>
      <c r="E12" s="143" t="s">
        <v>97</v>
      </c>
      <c r="F12" s="143" t="s">
        <v>166</v>
      </c>
      <c r="G12" s="143" t="s">
        <v>284</v>
      </c>
      <c r="H12" s="143" t="s">
        <v>285</v>
      </c>
      <c r="I12" s="22">
        <v>2100</v>
      </c>
      <c r="J12" s="22">
        <v>2100</v>
      </c>
      <c r="K12" s="22">
        <v>2100</v>
      </c>
      <c r="L12" s="22"/>
      <c r="M12" s="22"/>
      <c r="N12" s="144"/>
      <c r="O12" s="144"/>
      <c r="P12" s="144"/>
      <c r="Q12" s="22"/>
      <c r="R12" s="22"/>
      <c r="S12" s="22"/>
      <c r="T12" s="22"/>
      <c r="U12" s="120"/>
      <c r="V12" s="22"/>
      <c r="W12" s="22"/>
    </row>
    <row r="13" ht="32.9" customHeight="1" spans="1:23">
      <c r="A13" s="143" t="s">
        <v>275</v>
      </c>
      <c r="B13" s="143" t="s">
        <v>276</v>
      </c>
      <c r="C13" s="20" t="s">
        <v>277</v>
      </c>
      <c r="D13" s="143" t="s">
        <v>73</v>
      </c>
      <c r="E13" s="143" t="s">
        <v>97</v>
      </c>
      <c r="F13" s="143" t="s">
        <v>166</v>
      </c>
      <c r="G13" s="143" t="s">
        <v>286</v>
      </c>
      <c r="H13" s="143" t="s">
        <v>287</v>
      </c>
      <c r="I13" s="22">
        <v>4500</v>
      </c>
      <c r="J13" s="22">
        <v>4500</v>
      </c>
      <c r="K13" s="22">
        <v>4500</v>
      </c>
      <c r="L13" s="22"/>
      <c r="M13" s="22"/>
      <c r="N13" s="144"/>
      <c r="O13" s="144"/>
      <c r="P13" s="144"/>
      <c r="Q13" s="22"/>
      <c r="R13" s="22"/>
      <c r="S13" s="22"/>
      <c r="T13" s="22"/>
      <c r="U13" s="120"/>
      <c r="V13" s="22"/>
      <c r="W13" s="22"/>
    </row>
    <row r="14" ht="32.9" customHeight="1" spans="1:23">
      <c r="A14" s="143" t="s">
        <v>275</v>
      </c>
      <c r="B14" s="143" t="s">
        <v>276</v>
      </c>
      <c r="C14" s="20" t="s">
        <v>277</v>
      </c>
      <c r="D14" s="143" t="s">
        <v>73</v>
      </c>
      <c r="E14" s="143" t="s">
        <v>97</v>
      </c>
      <c r="F14" s="143" t="s">
        <v>166</v>
      </c>
      <c r="G14" s="143" t="s">
        <v>258</v>
      </c>
      <c r="H14" s="143" t="s">
        <v>259</v>
      </c>
      <c r="I14" s="22">
        <v>24000</v>
      </c>
      <c r="J14" s="22">
        <v>24000</v>
      </c>
      <c r="K14" s="22">
        <v>24000</v>
      </c>
      <c r="L14" s="22"/>
      <c r="M14" s="22"/>
      <c r="N14" s="144"/>
      <c r="O14" s="144"/>
      <c r="P14" s="144"/>
      <c r="Q14" s="22"/>
      <c r="R14" s="22"/>
      <c r="S14" s="22"/>
      <c r="T14" s="22"/>
      <c r="U14" s="120"/>
      <c r="V14" s="22"/>
      <c r="W14" s="22"/>
    </row>
    <row r="15" ht="32.9" customHeight="1" spans="1:23">
      <c r="A15" s="143" t="s">
        <v>275</v>
      </c>
      <c r="B15" s="143" t="s">
        <v>276</v>
      </c>
      <c r="C15" s="20" t="s">
        <v>277</v>
      </c>
      <c r="D15" s="143" t="s">
        <v>73</v>
      </c>
      <c r="E15" s="143" t="s">
        <v>97</v>
      </c>
      <c r="F15" s="143" t="s">
        <v>166</v>
      </c>
      <c r="G15" s="143" t="s">
        <v>288</v>
      </c>
      <c r="H15" s="143" t="s">
        <v>289</v>
      </c>
      <c r="I15" s="22">
        <v>2000</v>
      </c>
      <c r="J15" s="22">
        <v>2000</v>
      </c>
      <c r="K15" s="22">
        <v>2000</v>
      </c>
      <c r="L15" s="22"/>
      <c r="M15" s="22"/>
      <c r="N15" s="144"/>
      <c r="O15" s="144"/>
      <c r="P15" s="144"/>
      <c r="Q15" s="22"/>
      <c r="R15" s="22"/>
      <c r="S15" s="22"/>
      <c r="T15" s="22"/>
      <c r="U15" s="120"/>
      <c r="V15" s="22"/>
      <c r="W15" s="22"/>
    </row>
    <row r="16" customHeight="1" spans="1:23">
      <c r="A16" s="143" t="s">
        <v>290</v>
      </c>
      <c r="B16" s="143" t="s">
        <v>291</v>
      </c>
      <c r="C16" s="20" t="s">
        <v>292</v>
      </c>
      <c r="D16" s="143" t="s">
        <v>73</v>
      </c>
      <c r="E16" s="143" t="s">
        <v>97</v>
      </c>
      <c r="F16" s="143" t="s">
        <v>166</v>
      </c>
      <c r="G16" s="143" t="s">
        <v>240</v>
      </c>
      <c r="H16" s="143" t="s">
        <v>241</v>
      </c>
      <c r="I16" s="22">
        <v>80000</v>
      </c>
      <c r="J16" s="22">
        <v>80000</v>
      </c>
      <c r="K16" s="22">
        <v>80000</v>
      </c>
      <c r="L16" s="22"/>
      <c r="M16" s="22"/>
      <c r="N16" s="144"/>
      <c r="O16" s="144"/>
      <c r="P16" s="144"/>
      <c r="Q16" s="22"/>
      <c r="R16" s="22"/>
      <c r="S16" s="22"/>
      <c r="T16" s="22"/>
      <c r="U16" s="120"/>
      <c r="V16" s="22"/>
      <c r="W16" s="22"/>
    </row>
    <row r="17" customHeight="1" spans="1:23">
      <c r="A17" s="143" t="s">
        <v>290</v>
      </c>
      <c r="B17" s="143" t="s">
        <v>291</v>
      </c>
      <c r="C17" s="20" t="s">
        <v>292</v>
      </c>
      <c r="D17" s="143" t="s">
        <v>73</v>
      </c>
      <c r="E17" s="143" t="s">
        <v>97</v>
      </c>
      <c r="F17" s="143" t="s">
        <v>166</v>
      </c>
      <c r="G17" s="143" t="s">
        <v>280</v>
      </c>
      <c r="H17" s="143" t="s">
        <v>281</v>
      </c>
      <c r="I17" s="22">
        <v>26000</v>
      </c>
      <c r="J17" s="22">
        <v>26000</v>
      </c>
      <c r="K17" s="22">
        <v>26000</v>
      </c>
      <c r="L17" s="22"/>
      <c r="M17" s="22"/>
      <c r="N17" s="144"/>
      <c r="O17" s="144"/>
      <c r="P17" s="144"/>
      <c r="Q17" s="22"/>
      <c r="R17" s="22"/>
      <c r="S17" s="22"/>
      <c r="T17" s="22"/>
      <c r="U17" s="120"/>
      <c r="V17" s="22"/>
      <c r="W17" s="22"/>
    </row>
    <row r="18" customHeight="1" spans="1:23">
      <c r="A18" s="143" t="s">
        <v>290</v>
      </c>
      <c r="B18" s="143" t="s">
        <v>291</v>
      </c>
      <c r="C18" s="20" t="s">
        <v>292</v>
      </c>
      <c r="D18" s="143" t="s">
        <v>73</v>
      </c>
      <c r="E18" s="143" t="s">
        <v>97</v>
      </c>
      <c r="F18" s="143" t="s">
        <v>166</v>
      </c>
      <c r="G18" s="143" t="s">
        <v>293</v>
      </c>
      <c r="H18" s="143" t="s">
        <v>294</v>
      </c>
      <c r="I18" s="22">
        <v>3000</v>
      </c>
      <c r="J18" s="22">
        <v>3000</v>
      </c>
      <c r="K18" s="22">
        <v>3000</v>
      </c>
      <c r="L18" s="22"/>
      <c r="M18" s="22"/>
      <c r="N18" s="144"/>
      <c r="O18" s="144"/>
      <c r="P18" s="144"/>
      <c r="Q18" s="22"/>
      <c r="R18" s="22"/>
      <c r="S18" s="22"/>
      <c r="T18" s="22"/>
      <c r="U18" s="120"/>
      <c r="V18" s="22"/>
      <c r="W18" s="22"/>
    </row>
    <row r="19" customHeight="1" spans="1:23">
      <c r="A19" s="143" t="s">
        <v>290</v>
      </c>
      <c r="B19" s="143" t="s">
        <v>291</v>
      </c>
      <c r="C19" s="20" t="s">
        <v>292</v>
      </c>
      <c r="D19" s="143" t="s">
        <v>73</v>
      </c>
      <c r="E19" s="143" t="s">
        <v>97</v>
      </c>
      <c r="F19" s="143" t="s">
        <v>166</v>
      </c>
      <c r="G19" s="143" t="s">
        <v>295</v>
      </c>
      <c r="H19" s="143" t="s">
        <v>296</v>
      </c>
      <c r="I19" s="22">
        <v>8000</v>
      </c>
      <c r="J19" s="22">
        <v>8000</v>
      </c>
      <c r="K19" s="22">
        <v>8000</v>
      </c>
      <c r="L19" s="22"/>
      <c r="M19" s="22"/>
      <c r="N19" s="144"/>
      <c r="O19" s="144"/>
      <c r="P19" s="144"/>
      <c r="Q19" s="22"/>
      <c r="R19" s="22"/>
      <c r="S19" s="22"/>
      <c r="T19" s="22"/>
      <c r="U19" s="120"/>
      <c r="V19" s="22"/>
      <c r="W19" s="22"/>
    </row>
    <row r="20" customHeight="1" spans="1:23">
      <c r="A20" s="143" t="s">
        <v>290</v>
      </c>
      <c r="B20" s="143" t="s">
        <v>291</v>
      </c>
      <c r="C20" s="20" t="s">
        <v>292</v>
      </c>
      <c r="D20" s="143" t="s">
        <v>73</v>
      </c>
      <c r="E20" s="143" t="s">
        <v>97</v>
      </c>
      <c r="F20" s="143" t="s">
        <v>166</v>
      </c>
      <c r="G20" s="143" t="s">
        <v>286</v>
      </c>
      <c r="H20" s="143" t="s">
        <v>287</v>
      </c>
      <c r="I20" s="22">
        <v>30000</v>
      </c>
      <c r="J20" s="22">
        <v>30000</v>
      </c>
      <c r="K20" s="22">
        <v>30000</v>
      </c>
      <c r="L20" s="22"/>
      <c r="M20" s="22"/>
      <c r="N20" s="144"/>
      <c r="O20" s="144"/>
      <c r="P20" s="144"/>
      <c r="Q20" s="22"/>
      <c r="R20" s="22"/>
      <c r="S20" s="22"/>
      <c r="T20" s="22"/>
      <c r="U20" s="120"/>
      <c r="V20" s="22"/>
      <c r="W20" s="22"/>
    </row>
    <row r="21" customHeight="1" spans="1:23">
      <c r="A21" s="143" t="s">
        <v>290</v>
      </c>
      <c r="B21" s="143" t="s">
        <v>291</v>
      </c>
      <c r="C21" s="20" t="s">
        <v>292</v>
      </c>
      <c r="D21" s="143" t="s">
        <v>73</v>
      </c>
      <c r="E21" s="143" t="s">
        <v>97</v>
      </c>
      <c r="F21" s="143" t="s">
        <v>166</v>
      </c>
      <c r="G21" s="143" t="s">
        <v>297</v>
      </c>
      <c r="H21" s="143" t="s">
        <v>298</v>
      </c>
      <c r="I21" s="22">
        <v>3000</v>
      </c>
      <c r="J21" s="22">
        <v>3000</v>
      </c>
      <c r="K21" s="22">
        <v>3000</v>
      </c>
      <c r="L21" s="22"/>
      <c r="M21" s="22"/>
      <c r="N21" s="144"/>
      <c r="O21" s="144"/>
      <c r="P21" s="144"/>
      <c r="Q21" s="22"/>
      <c r="R21" s="22"/>
      <c r="S21" s="22"/>
      <c r="T21" s="22"/>
      <c r="U21" s="120"/>
      <c r="V21" s="22"/>
      <c r="W21" s="22"/>
    </row>
    <row r="22" customHeight="1" spans="1:23">
      <c r="A22" s="143" t="s">
        <v>290</v>
      </c>
      <c r="B22" s="143" t="s">
        <v>299</v>
      </c>
      <c r="C22" s="20" t="s">
        <v>300</v>
      </c>
      <c r="D22" s="143" t="s">
        <v>73</v>
      </c>
      <c r="E22" s="143" t="s">
        <v>97</v>
      </c>
      <c r="F22" s="143" t="s">
        <v>166</v>
      </c>
      <c r="G22" s="143" t="s">
        <v>301</v>
      </c>
      <c r="H22" s="143" t="s">
        <v>302</v>
      </c>
      <c r="I22" s="22">
        <v>8500000</v>
      </c>
      <c r="J22" s="22"/>
      <c r="K22" s="22"/>
      <c r="L22" s="22"/>
      <c r="M22" s="22"/>
      <c r="N22" s="144"/>
      <c r="O22" s="144"/>
      <c r="P22" s="144"/>
      <c r="Q22" s="22"/>
      <c r="R22" s="22">
        <v>8500000</v>
      </c>
      <c r="S22" s="22"/>
      <c r="T22" s="22"/>
      <c r="U22" s="120"/>
      <c r="V22" s="22"/>
      <c r="W22" s="22">
        <v>8500000</v>
      </c>
    </row>
    <row r="23" customHeight="1" spans="1:23">
      <c r="A23" s="143" t="s">
        <v>275</v>
      </c>
      <c r="B23" s="143" t="s">
        <v>303</v>
      </c>
      <c r="C23" s="20" t="s">
        <v>304</v>
      </c>
      <c r="D23" s="143" t="s">
        <v>73</v>
      </c>
      <c r="E23" s="143" t="s">
        <v>97</v>
      </c>
      <c r="F23" s="143" t="s">
        <v>166</v>
      </c>
      <c r="G23" s="143" t="s">
        <v>305</v>
      </c>
      <c r="H23" s="143" t="s">
        <v>306</v>
      </c>
      <c r="I23" s="22">
        <v>150000</v>
      </c>
      <c r="J23" s="22">
        <v>150000</v>
      </c>
      <c r="K23" s="22">
        <v>150000</v>
      </c>
      <c r="L23" s="22"/>
      <c r="M23" s="22"/>
      <c r="N23" s="144"/>
      <c r="O23" s="144"/>
      <c r="P23" s="144"/>
      <c r="Q23" s="22"/>
      <c r="R23" s="22"/>
      <c r="S23" s="22"/>
      <c r="T23" s="22"/>
      <c r="U23" s="120"/>
      <c r="V23" s="22"/>
      <c r="W23" s="22"/>
    </row>
    <row r="24" customHeight="1" spans="1:23">
      <c r="A24" s="143" t="s">
        <v>307</v>
      </c>
      <c r="B24" s="143" t="s">
        <v>308</v>
      </c>
      <c r="C24" s="20" t="s">
        <v>309</v>
      </c>
      <c r="D24" s="143" t="s">
        <v>73</v>
      </c>
      <c r="E24" s="143" t="s">
        <v>97</v>
      </c>
      <c r="F24" s="143" t="s">
        <v>166</v>
      </c>
      <c r="G24" s="143" t="s">
        <v>240</v>
      </c>
      <c r="H24" s="143" t="s">
        <v>241</v>
      </c>
      <c r="I24" s="22">
        <v>84000</v>
      </c>
      <c r="J24" s="22">
        <v>84000</v>
      </c>
      <c r="K24" s="22">
        <v>84000</v>
      </c>
      <c r="L24" s="22"/>
      <c r="M24" s="22"/>
      <c r="N24" s="144"/>
      <c r="O24" s="144"/>
      <c r="P24" s="144"/>
      <c r="Q24" s="22"/>
      <c r="R24" s="22"/>
      <c r="S24" s="22"/>
      <c r="T24" s="22"/>
      <c r="U24" s="120"/>
      <c r="V24" s="22"/>
      <c r="W24" s="22"/>
    </row>
    <row r="25" customHeight="1" spans="1:23">
      <c r="A25" s="143" t="s">
        <v>307</v>
      </c>
      <c r="B25" s="143" t="s">
        <v>308</v>
      </c>
      <c r="C25" s="20" t="s">
        <v>309</v>
      </c>
      <c r="D25" s="143" t="s">
        <v>73</v>
      </c>
      <c r="E25" s="143" t="s">
        <v>97</v>
      </c>
      <c r="F25" s="143" t="s">
        <v>166</v>
      </c>
      <c r="G25" s="143" t="s">
        <v>310</v>
      </c>
      <c r="H25" s="143" t="s">
        <v>311</v>
      </c>
      <c r="I25" s="22">
        <v>10000</v>
      </c>
      <c r="J25" s="22">
        <v>10000</v>
      </c>
      <c r="K25" s="22">
        <v>10000</v>
      </c>
      <c r="L25" s="22"/>
      <c r="M25" s="22"/>
      <c r="N25" s="144"/>
      <c r="O25" s="144"/>
      <c r="P25" s="144"/>
      <c r="Q25" s="22"/>
      <c r="R25" s="22"/>
      <c r="S25" s="22"/>
      <c r="T25" s="22"/>
      <c r="U25" s="120"/>
      <c r="V25" s="22"/>
      <c r="W25" s="22"/>
    </row>
    <row r="26" customHeight="1" spans="1:23">
      <c r="A26" s="143" t="s">
        <v>307</v>
      </c>
      <c r="B26" s="143" t="s">
        <v>308</v>
      </c>
      <c r="C26" s="20" t="s">
        <v>309</v>
      </c>
      <c r="D26" s="143" t="s">
        <v>73</v>
      </c>
      <c r="E26" s="143" t="s">
        <v>97</v>
      </c>
      <c r="F26" s="143" t="s">
        <v>166</v>
      </c>
      <c r="G26" s="143" t="s">
        <v>280</v>
      </c>
      <c r="H26" s="143" t="s">
        <v>281</v>
      </c>
      <c r="I26" s="22">
        <v>30000</v>
      </c>
      <c r="J26" s="22">
        <v>30000</v>
      </c>
      <c r="K26" s="22">
        <v>30000</v>
      </c>
      <c r="L26" s="22"/>
      <c r="M26" s="22"/>
      <c r="N26" s="144"/>
      <c r="O26" s="144"/>
      <c r="P26" s="144"/>
      <c r="Q26" s="22"/>
      <c r="R26" s="22"/>
      <c r="S26" s="22"/>
      <c r="T26" s="22"/>
      <c r="U26" s="120"/>
      <c r="V26" s="22"/>
      <c r="W26" s="22"/>
    </row>
    <row r="27" customHeight="1" spans="1:23">
      <c r="A27" s="143" t="s">
        <v>307</v>
      </c>
      <c r="B27" s="143" t="s">
        <v>308</v>
      </c>
      <c r="C27" s="20" t="s">
        <v>309</v>
      </c>
      <c r="D27" s="143" t="s">
        <v>73</v>
      </c>
      <c r="E27" s="143" t="s">
        <v>97</v>
      </c>
      <c r="F27" s="143" t="s">
        <v>166</v>
      </c>
      <c r="G27" s="143" t="s">
        <v>284</v>
      </c>
      <c r="H27" s="143" t="s">
        <v>285</v>
      </c>
      <c r="I27" s="22">
        <v>246000</v>
      </c>
      <c r="J27" s="22">
        <v>246000</v>
      </c>
      <c r="K27" s="22">
        <v>246000</v>
      </c>
      <c r="L27" s="22"/>
      <c r="M27" s="22"/>
      <c r="N27" s="144"/>
      <c r="O27" s="144"/>
      <c r="P27" s="144"/>
      <c r="Q27" s="22"/>
      <c r="R27" s="22"/>
      <c r="S27" s="22"/>
      <c r="T27" s="22"/>
      <c r="U27" s="120"/>
      <c r="V27" s="22"/>
      <c r="W27" s="22"/>
    </row>
    <row r="28" customHeight="1" spans="1:23">
      <c r="A28" s="143" t="s">
        <v>307</v>
      </c>
      <c r="B28" s="143" t="s">
        <v>308</v>
      </c>
      <c r="C28" s="20" t="s">
        <v>309</v>
      </c>
      <c r="D28" s="143" t="s">
        <v>73</v>
      </c>
      <c r="E28" s="143" t="s">
        <v>97</v>
      </c>
      <c r="F28" s="143" t="s">
        <v>166</v>
      </c>
      <c r="G28" s="143" t="s">
        <v>312</v>
      </c>
      <c r="H28" s="143" t="s">
        <v>313</v>
      </c>
      <c r="I28" s="22">
        <v>70000</v>
      </c>
      <c r="J28" s="22">
        <v>70000</v>
      </c>
      <c r="K28" s="22">
        <v>70000</v>
      </c>
      <c r="L28" s="22"/>
      <c r="M28" s="22"/>
      <c r="N28" s="144"/>
      <c r="O28" s="144"/>
      <c r="P28" s="144"/>
      <c r="Q28" s="22"/>
      <c r="R28" s="22"/>
      <c r="S28" s="22"/>
      <c r="T28" s="22"/>
      <c r="U28" s="120"/>
      <c r="V28" s="22"/>
      <c r="W28" s="22"/>
    </row>
    <row r="29" customHeight="1" spans="1:23">
      <c r="A29" s="143" t="s">
        <v>307</v>
      </c>
      <c r="B29" s="143" t="s">
        <v>308</v>
      </c>
      <c r="C29" s="20" t="s">
        <v>309</v>
      </c>
      <c r="D29" s="143" t="s">
        <v>73</v>
      </c>
      <c r="E29" s="143" t="s">
        <v>97</v>
      </c>
      <c r="F29" s="143" t="s">
        <v>166</v>
      </c>
      <c r="G29" s="143" t="s">
        <v>288</v>
      </c>
      <c r="H29" s="143" t="s">
        <v>289</v>
      </c>
      <c r="I29" s="22">
        <v>60000</v>
      </c>
      <c r="J29" s="22">
        <v>60000</v>
      </c>
      <c r="K29" s="22">
        <v>60000</v>
      </c>
      <c r="L29" s="22"/>
      <c r="M29" s="22"/>
      <c r="N29" s="144"/>
      <c r="O29" s="144"/>
      <c r="P29" s="144"/>
      <c r="Q29" s="22"/>
      <c r="R29" s="22"/>
      <c r="S29" s="22"/>
      <c r="T29" s="22"/>
      <c r="U29" s="120"/>
      <c r="V29" s="22"/>
      <c r="W29" s="22"/>
    </row>
    <row r="30" customHeight="1" spans="1:23">
      <c r="A30" s="143" t="s">
        <v>290</v>
      </c>
      <c r="B30" s="143" t="s">
        <v>314</v>
      </c>
      <c r="C30" s="20" t="s">
        <v>315</v>
      </c>
      <c r="D30" s="143" t="s">
        <v>73</v>
      </c>
      <c r="E30" s="143" t="s">
        <v>97</v>
      </c>
      <c r="F30" s="143" t="s">
        <v>166</v>
      </c>
      <c r="G30" s="143" t="s">
        <v>240</v>
      </c>
      <c r="H30" s="143" t="s">
        <v>241</v>
      </c>
      <c r="I30" s="22">
        <v>30000</v>
      </c>
      <c r="J30" s="22"/>
      <c r="K30" s="22"/>
      <c r="L30" s="22"/>
      <c r="M30" s="22"/>
      <c r="N30" s="144"/>
      <c r="O30" s="144"/>
      <c r="P30" s="144"/>
      <c r="Q30" s="22"/>
      <c r="R30" s="22">
        <v>30000</v>
      </c>
      <c r="S30" s="22"/>
      <c r="T30" s="22"/>
      <c r="U30" s="120"/>
      <c r="V30" s="22"/>
      <c r="W30" s="22">
        <v>30000</v>
      </c>
    </row>
  </sheetData>
  <mergeCells count="27">
    <mergeCell ref="A2:W2"/>
    <mergeCell ref="A3:I3"/>
    <mergeCell ref="J4:M4"/>
    <mergeCell ref="N4:P4"/>
    <mergeCell ref="R4:W4"/>
    <mergeCell ref="J5:K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1388888888889" right="0.751388888888889" top="1" bottom="1" header="0.5" footer="0.5"/>
  <pageSetup paperSize="9" scale="62"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5"/>
  <sheetViews>
    <sheetView showZeros="0" workbookViewId="0">
      <selection activeCell="B7" sqref="B7"/>
    </sheetView>
  </sheetViews>
  <sheetFormatPr defaultColWidth="9.14166666666667" defaultRowHeight="12" customHeight="1"/>
  <cols>
    <col min="1" max="2" width="24.8833333333333"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J1" s="59" t="s">
        <v>316</v>
      </c>
    </row>
    <row r="2" ht="28.5" customHeight="1" spans="1:10">
      <c r="A2" s="60" t="s">
        <v>317</v>
      </c>
      <c r="B2" s="27"/>
      <c r="C2" s="27"/>
      <c r="D2" s="27"/>
      <c r="E2" s="27"/>
      <c r="F2" s="61"/>
      <c r="G2" s="27"/>
      <c r="H2" s="61"/>
      <c r="I2" s="61"/>
      <c r="J2" s="27"/>
    </row>
    <row r="3" ht="15" customHeight="1" spans="1:10">
      <c r="A3" s="236" t="s">
        <v>2</v>
      </c>
    </row>
    <row r="4" ht="14.25" customHeight="1" spans="1:10">
      <c r="A4" s="62" t="s">
        <v>318</v>
      </c>
      <c r="B4" s="62" t="s">
        <v>319</v>
      </c>
      <c r="C4" s="62" t="s">
        <v>320</v>
      </c>
      <c r="D4" s="62" t="s">
        <v>321</v>
      </c>
      <c r="E4" s="62" t="s">
        <v>322</v>
      </c>
      <c r="F4" s="63" t="s">
        <v>323</v>
      </c>
      <c r="G4" s="62" t="s">
        <v>324</v>
      </c>
      <c r="H4" s="63" t="s">
        <v>325</v>
      </c>
      <c r="I4" s="63" t="s">
        <v>326</v>
      </c>
      <c r="J4" s="62" t="s">
        <v>327</v>
      </c>
    </row>
    <row r="5" ht="14.25" customHeight="1" spans="1:10">
      <c r="A5" s="62">
        <v>1</v>
      </c>
      <c r="B5" s="62">
        <v>2</v>
      </c>
      <c r="C5" s="62">
        <v>3</v>
      </c>
      <c r="D5" s="62">
        <v>4</v>
      </c>
      <c r="E5" s="62">
        <v>5</v>
      </c>
      <c r="F5" s="63">
        <v>6</v>
      </c>
      <c r="G5" s="62">
        <v>7</v>
      </c>
      <c r="H5" s="63">
        <v>8</v>
      </c>
      <c r="I5" s="63">
        <v>9</v>
      </c>
      <c r="J5" s="62">
        <v>10</v>
      </c>
    </row>
    <row r="6" ht="33.75" customHeight="1" spans="1:10">
      <c r="A6" s="131" t="s">
        <v>73</v>
      </c>
      <c r="B6" s="132"/>
      <c r="C6" s="132"/>
      <c r="D6" s="132"/>
      <c r="E6" s="131"/>
      <c r="F6" s="132"/>
      <c r="G6" s="131"/>
      <c r="H6" s="132"/>
      <c r="I6" s="132"/>
      <c r="J6" s="131"/>
    </row>
    <row r="7" ht="33.75" customHeight="1" spans="1:10">
      <c r="A7" s="131" t="str">
        <f>"   "&amp;"迪庆州遗体和人体器官捐献缅怀园项目经费"</f>
        <v>   迪庆州遗体和人体器官捐献缅怀园项目经费</v>
      </c>
      <c r="B7" s="133" t="s">
        <v>328</v>
      </c>
      <c r="C7" s="134"/>
      <c r="D7" s="134"/>
      <c r="E7" s="134"/>
      <c r="F7" s="135"/>
      <c r="G7" s="134"/>
      <c r="H7" s="135"/>
      <c r="I7" s="135"/>
      <c r="J7" s="136"/>
    </row>
    <row r="8" ht="33.75" customHeight="1" spans="1:10">
      <c r="A8" s="131"/>
      <c r="B8" s="133"/>
      <c r="C8" s="134" t="s">
        <v>329</v>
      </c>
      <c r="D8" s="134" t="s">
        <v>330</v>
      </c>
      <c r="E8" s="134" t="s">
        <v>331</v>
      </c>
      <c r="F8" s="135" t="s">
        <v>332</v>
      </c>
      <c r="G8" s="134" t="s">
        <v>333</v>
      </c>
      <c r="H8" s="135" t="s">
        <v>334</v>
      </c>
      <c r="I8" s="135" t="s">
        <v>335</v>
      </c>
      <c r="J8" s="136" t="s">
        <v>336</v>
      </c>
    </row>
    <row r="9" ht="33.75" customHeight="1" spans="1:10">
      <c r="A9" s="137"/>
      <c r="B9" s="137"/>
      <c r="C9" s="134" t="s">
        <v>329</v>
      </c>
      <c r="D9" s="134" t="s">
        <v>330</v>
      </c>
      <c r="E9" s="134" t="s">
        <v>337</v>
      </c>
      <c r="F9" s="135" t="s">
        <v>332</v>
      </c>
      <c r="G9" s="134" t="s">
        <v>338</v>
      </c>
      <c r="H9" s="135" t="s">
        <v>339</v>
      </c>
      <c r="I9" s="135" t="s">
        <v>335</v>
      </c>
      <c r="J9" s="136" t="s">
        <v>340</v>
      </c>
    </row>
    <row r="10" ht="33.75" customHeight="1" spans="1:10">
      <c r="A10" s="137"/>
      <c r="B10" s="137"/>
      <c r="C10" s="134" t="s">
        <v>329</v>
      </c>
      <c r="D10" s="134" t="s">
        <v>341</v>
      </c>
      <c r="E10" s="134" t="s">
        <v>342</v>
      </c>
      <c r="F10" s="135" t="s">
        <v>343</v>
      </c>
      <c r="G10" s="134" t="s">
        <v>344</v>
      </c>
      <c r="H10" s="135" t="s">
        <v>345</v>
      </c>
      <c r="I10" s="135" t="s">
        <v>346</v>
      </c>
      <c r="J10" s="136" t="s">
        <v>347</v>
      </c>
    </row>
    <row r="11" customHeight="1" spans="1:10">
      <c r="A11" s="137"/>
      <c r="B11" s="137"/>
      <c r="C11" s="134" t="s">
        <v>348</v>
      </c>
      <c r="D11" s="134" t="s">
        <v>349</v>
      </c>
      <c r="E11" s="134" t="s">
        <v>350</v>
      </c>
      <c r="F11" s="135" t="s">
        <v>343</v>
      </c>
      <c r="G11" s="134" t="s">
        <v>344</v>
      </c>
      <c r="H11" s="135" t="s">
        <v>345</v>
      </c>
      <c r="I11" s="135" t="s">
        <v>335</v>
      </c>
      <c r="J11" s="136" t="s">
        <v>351</v>
      </c>
    </row>
    <row r="12" customHeight="1" spans="1:10">
      <c r="A12" s="137"/>
      <c r="B12" s="137"/>
      <c r="C12" s="134" t="s">
        <v>348</v>
      </c>
      <c r="D12" s="134" t="s">
        <v>352</v>
      </c>
      <c r="E12" s="134" t="s">
        <v>353</v>
      </c>
      <c r="F12" s="135" t="s">
        <v>343</v>
      </c>
      <c r="G12" s="134" t="s">
        <v>158</v>
      </c>
      <c r="H12" s="135" t="s">
        <v>354</v>
      </c>
      <c r="I12" s="135" t="s">
        <v>335</v>
      </c>
      <c r="J12" s="136" t="s">
        <v>355</v>
      </c>
    </row>
    <row r="13" customHeight="1" spans="1:10">
      <c r="A13" s="137"/>
      <c r="B13" s="137"/>
      <c r="C13" s="134" t="s">
        <v>356</v>
      </c>
      <c r="D13" s="134" t="s">
        <v>357</v>
      </c>
      <c r="E13" s="134" t="s">
        <v>358</v>
      </c>
      <c r="F13" s="135" t="s">
        <v>343</v>
      </c>
      <c r="G13" s="134" t="s">
        <v>344</v>
      </c>
      <c r="H13" s="135" t="s">
        <v>345</v>
      </c>
      <c r="I13" s="135" t="s">
        <v>335</v>
      </c>
      <c r="J13" s="136" t="s">
        <v>359</v>
      </c>
    </row>
    <row r="14" customHeight="1" spans="1:10">
      <c r="A14" s="131" t="str">
        <f>"   "&amp;"人道救助工作经费"</f>
        <v>   人道救助工作经费</v>
      </c>
      <c r="B14" s="133" t="s">
        <v>360</v>
      </c>
      <c r="C14" s="137"/>
      <c r="D14" s="137"/>
      <c r="E14" s="137"/>
      <c r="F14" s="137"/>
      <c r="G14" s="137"/>
      <c r="H14" s="137"/>
      <c r="I14" s="137"/>
      <c r="J14" s="138"/>
    </row>
    <row r="15" customHeight="1" spans="1:10">
      <c r="A15" s="137"/>
      <c r="B15" s="137"/>
      <c r="C15" s="134" t="s">
        <v>329</v>
      </c>
      <c r="D15" s="134" t="s">
        <v>330</v>
      </c>
      <c r="E15" s="134" t="s">
        <v>361</v>
      </c>
      <c r="F15" s="135" t="s">
        <v>332</v>
      </c>
      <c r="G15" s="134" t="s">
        <v>154</v>
      </c>
      <c r="H15" s="135" t="s">
        <v>362</v>
      </c>
      <c r="I15" s="135" t="s">
        <v>335</v>
      </c>
      <c r="J15" s="136" t="s">
        <v>363</v>
      </c>
    </row>
    <row r="16" customHeight="1" spans="1:10">
      <c r="A16" s="137"/>
      <c r="B16" s="137"/>
      <c r="C16" s="134" t="s">
        <v>329</v>
      </c>
      <c r="D16" s="134" t="s">
        <v>330</v>
      </c>
      <c r="E16" s="134" t="s">
        <v>364</v>
      </c>
      <c r="F16" s="135" t="s">
        <v>343</v>
      </c>
      <c r="G16" s="134" t="s">
        <v>365</v>
      </c>
      <c r="H16" s="135" t="s">
        <v>366</v>
      </c>
      <c r="I16" s="135" t="s">
        <v>335</v>
      </c>
      <c r="J16" s="136" t="s">
        <v>367</v>
      </c>
    </row>
    <row r="17" customHeight="1" spans="1:10">
      <c r="A17" s="137"/>
      <c r="B17" s="137"/>
      <c r="C17" s="134" t="s">
        <v>329</v>
      </c>
      <c r="D17" s="134" t="s">
        <v>330</v>
      </c>
      <c r="E17" s="134" t="s">
        <v>368</v>
      </c>
      <c r="F17" s="135" t="s">
        <v>343</v>
      </c>
      <c r="G17" s="134" t="s">
        <v>154</v>
      </c>
      <c r="H17" s="135" t="s">
        <v>369</v>
      </c>
      <c r="I17" s="135" t="s">
        <v>335</v>
      </c>
      <c r="J17" s="136" t="s">
        <v>370</v>
      </c>
    </row>
    <row r="18" customHeight="1" spans="1:10">
      <c r="A18" s="137"/>
      <c r="B18" s="137"/>
      <c r="C18" s="134" t="s">
        <v>329</v>
      </c>
      <c r="D18" s="134" t="s">
        <v>341</v>
      </c>
      <c r="E18" s="134" t="s">
        <v>371</v>
      </c>
      <c r="F18" s="135" t="s">
        <v>332</v>
      </c>
      <c r="G18" s="134" t="s">
        <v>372</v>
      </c>
      <c r="H18" s="135" t="s">
        <v>345</v>
      </c>
      <c r="I18" s="135" t="s">
        <v>346</v>
      </c>
      <c r="J18" s="136" t="s">
        <v>373</v>
      </c>
    </row>
    <row r="19" customHeight="1" spans="1:10">
      <c r="A19" s="137"/>
      <c r="B19" s="137"/>
      <c r="C19" s="134" t="s">
        <v>329</v>
      </c>
      <c r="D19" s="134" t="s">
        <v>374</v>
      </c>
      <c r="E19" s="134" t="s">
        <v>375</v>
      </c>
      <c r="F19" s="135" t="s">
        <v>332</v>
      </c>
      <c r="G19" s="134" t="s">
        <v>372</v>
      </c>
      <c r="H19" s="135" t="s">
        <v>345</v>
      </c>
      <c r="I19" s="135" t="s">
        <v>335</v>
      </c>
      <c r="J19" s="136" t="s">
        <v>376</v>
      </c>
    </row>
    <row r="20" customHeight="1" spans="1:10">
      <c r="A20" s="137"/>
      <c r="B20" s="137"/>
      <c r="C20" s="134" t="s">
        <v>348</v>
      </c>
      <c r="D20" s="134" t="s">
        <v>377</v>
      </c>
      <c r="E20" s="134" t="s">
        <v>378</v>
      </c>
      <c r="F20" s="135" t="s">
        <v>343</v>
      </c>
      <c r="G20" s="134" t="s">
        <v>379</v>
      </c>
      <c r="H20" s="135" t="s">
        <v>380</v>
      </c>
      <c r="I20" s="135" t="s">
        <v>335</v>
      </c>
      <c r="J20" s="136" t="s">
        <v>381</v>
      </c>
    </row>
    <row r="21" customHeight="1" spans="1:10">
      <c r="A21" s="137"/>
      <c r="B21" s="137"/>
      <c r="C21" s="134" t="s">
        <v>348</v>
      </c>
      <c r="D21" s="134" t="s">
        <v>349</v>
      </c>
      <c r="E21" s="134" t="s">
        <v>382</v>
      </c>
      <c r="F21" s="135" t="s">
        <v>343</v>
      </c>
      <c r="G21" s="134" t="s">
        <v>379</v>
      </c>
      <c r="H21" s="135" t="s">
        <v>345</v>
      </c>
      <c r="I21" s="135" t="s">
        <v>346</v>
      </c>
      <c r="J21" s="136" t="s">
        <v>383</v>
      </c>
    </row>
    <row r="22" customHeight="1" spans="1:10">
      <c r="A22" s="137"/>
      <c r="B22" s="137"/>
      <c r="C22" s="134" t="s">
        <v>348</v>
      </c>
      <c r="D22" s="134" t="s">
        <v>349</v>
      </c>
      <c r="E22" s="134" t="s">
        <v>384</v>
      </c>
      <c r="F22" s="135" t="s">
        <v>343</v>
      </c>
      <c r="G22" s="134" t="s">
        <v>338</v>
      </c>
      <c r="H22" s="135" t="s">
        <v>369</v>
      </c>
      <c r="I22" s="135" t="s">
        <v>335</v>
      </c>
      <c r="J22" s="136" t="s">
        <v>385</v>
      </c>
    </row>
    <row r="23" customHeight="1" spans="1:10">
      <c r="A23" s="137"/>
      <c r="B23" s="137"/>
      <c r="C23" s="134" t="s">
        <v>348</v>
      </c>
      <c r="D23" s="134" t="s">
        <v>352</v>
      </c>
      <c r="E23" s="134" t="s">
        <v>386</v>
      </c>
      <c r="F23" s="135" t="s">
        <v>343</v>
      </c>
      <c r="G23" s="134" t="s">
        <v>158</v>
      </c>
      <c r="H23" s="135" t="s">
        <v>354</v>
      </c>
      <c r="I23" s="135" t="s">
        <v>335</v>
      </c>
      <c r="J23" s="136" t="s">
        <v>387</v>
      </c>
    </row>
    <row r="24" customHeight="1" spans="1:10">
      <c r="A24" s="137"/>
      <c r="B24" s="137"/>
      <c r="C24" s="134" t="s">
        <v>356</v>
      </c>
      <c r="D24" s="134" t="s">
        <v>357</v>
      </c>
      <c r="E24" s="134" t="s">
        <v>388</v>
      </c>
      <c r="F24" s="135" t="s">
        <v>332</v>
      </c>
      <c r="G24" s="134" t="s">
        <v>372</v>
      </c>
      <c r="H24" s="135" t="s">
        <v>345</v>
      </c>
      <c r="I24" s="135" t="s">
        <v>346</v>
      </c>
      <c r="J24" s="136" t="s">
        <v>389</v>
      </c>
    </row>
    <row r="25" customHeight="1" spans="1:10">
      <c r="A25" s="131" t="str">
        <f>"   "&amp;"迪庆州红十字会应急救护培训基地扩建项目经费"</f>
        <v>   迪庆州红十字会应急救护培训基地扩建项目经费</v>
      </c>
      <c r="B25" s="133" t="s">
        <v>390</v>
      </c>
      <c r="C25" s="137"/>
      <c r="D25" s="137"/>
      <c r="E25" s="137"/>
      <c r="F25" s="137"/>
      <c r="G25" s="137"/>
      <c r="H25" s="137"/>
      <c r="I25" s="137"/>
      <c r="J25" s="138"/>
    </row>
    <row r="26" customHeight="1" spans="1:10">
      <c r="A26" s="137"/>
      <c r="B26" s="137"/>
      <c r="C26" s="134" t="s">
        <v>329</v>
      </c>
      <c r="D26" s="134" t="s">
        <v>330</v>
      </c>
      <c r="E26" s="134" t="s">
        <v>331</v>
      </c>
      <c r="F26" s="135" t="s">
        <v>332</v>
      </c>
      <c r="G26" s="134" t="s">
        <v>391</v>
      </c>
      <c r="H26" s="135" t="s">
        <v>334</v>
      </c>
      <c r="I26" s="135" t="s">
        <v>335</v>
      </c>
      <c r="J26" s="136" t="s">
        <v>336</v>
      </c>
    </row>
    <row r="27" customHeight="1" spans="1:10">
      <c r="A27" s="137"/>
      <c r="B27" s="137"/>
      <c r="C27" s="134" t="s">
        <v>329</v>
      </c>
      <c r="D27" s="134" t="s">
        <v>330</v>
      </c>
      <c r="E27" s="134" t="s">
        <v>337</v>
      </c>
      <c r="F27" s="135" t="s">
        <v>332</v>
      </c>
      <c r="G27" s="134" t="s">
        <v>338</v>
      </c>
      <c r="H27" s="135" t="s">
        <v>339</v>
      </c>
      <c r="I27" s="135" t="s">
        <v>335</v>
      </c>
      <c r="J27" s="136" t="s">
        <v>340</v>
      </c>
    </row>
    <row r="28" customHeight="1" spans="1:10">
      <c r="A28" s="137"/>
      <c r="B28" s="137"/>
      <c r="C28" s="134" t="s">
        <v>329</v>
      </c>
      <c r="D28" s="134" t="s">
        <v>341</v>
      </c>
      <c r="E28" s="134" t="s">
        <v>342</v>
      </c>
      <c r="F28" s="135" t="s">
        <v>343</v>
      </c>
      <c r="G28" s="134" t="s">
        <v>344</v>
      </c>
      <c r="H28" s="135" t="s">
        <v>345</v>
      </c>
      <c r="I28" s="135" t="s">
        <v>346</v>
      </c>
      <c r="J28" s="136" t="s">
        <v>347</v>
      </c>
    </row>
    <row r="29" customHeight="1" spans="1:10">
      <c r="A29" s="137"/>
      <c r="B29" s="137"/>
      <c r="C29" s="134" t="s">
        <v>348</v>
      </c>
      <c r="D29" s="134" t="s">
        <v>349</v>
      </c>
      <c r="E29" s="134" t="s">
        <v>350</v>
      </c>
      <c r="F29" s="135" t="s">
        <v>343</v>
      </c>
      <c r="G29" s="134" t="s">
        <v>344</v>
      </c>
      <c r="H29" s="135" t="s">
        <v>345</v>
      </c>
      <c r="I29" s="135" t="s">
        <v>346</v>
      </c>
      <c r="J29" s="136" t="s">
        <v>351</v>
      </c>
    </row>
    <row r="30" customHeight="1" spans="1:10">
      <c r="A30" s="137"/>
      <c r="B30" s="137"/>
      <c r="C30" s="134" t="s">
        <v>348</v>
      </c>
      <c r="D30" s="134" t="s">
        <v>352</v>
      </c>
      <c r="E30" s="134" t="s">
        <v>353</v>
      </c>
      <c r="F30" s="135" t="s">
        <v>343</v>
      </c>
      <c r="G30" s="134" t="s">
        <v>392</v>
      </c>
      <c r="H30" s="135" t="s">
        <v>354</v>
      </c>
      <c r="I30" s="135" t="s">
        <v>335</v>
      </c>
      <c r="J30" s="136" t="s">
        <v>355</v>
      </c>
    </row>
    <row r="31" customHeight="1" spans="1:10">
      <c r="A31" s="137"/>
      <c r="B31" s="137"/>
      <c r="C31" s="134" t="s">
        <v>356</v>
      </c>
      <c r="D31" s="134" t="s">
        <v>357</v>
      </c>
      <c r="E31" s="134" t="s">
        <v>393</v>
      </c>
      <c r="F31" s="135" t="s">
        <v>343</v>
      </c>
      <c r="G31" s="134" t="s">
        <v>344</v>
      </c>
      <c r="H31" s="135" t="s">
        <v>345</v>
      </c>
      <c r="I31" s="135" t="s">
        <v>346</v>
      </c>
      <c r="J31" s="136" t="s">
        <v>359</v>
      </c>
    </row>
    <row r="32" customHeight="1" spans="1:10">
      <c r="A32" s="131" t="str">
        <f>"   "&amp;"备灾救灾中心履职工作经费"</f>
        <v>   备灾救灾中心履职工作经费</v>
      </c>
      <c r="B32" s="133" t="s">
        <v>394</v>
      </c>
      <c r="C32" s="137"/>
      <c r="D32" s="137"/>
      <c r="E32" s="137"/>
      <c r="F32" s="137"/>
      <c r="G32" s="137"/>
      <c r="H32" s="137"/>
      <c r="I32" s="137"/>
      <c r="J32" s="138"/>
    </row>
    <row r="33" customHeight="1" spans="1:10">
      <c r="A33" s="137"/>
      <c r="B33" s="137"/>
      <c r="C33" s="134" t="s">
        <v>329</v>
      </c>
      <c r="D33" s="134" t="s">
        <v>330</v>
      </c>
      <c r="E33" s="134" t="s">
        <v>395</v>
      </c>
      <c r="F33" s="135" t="s">
        <v>343</v>
      </c>
      <c r="G33" s="134" t="s">
        <v>338</v>
      </c>
      <c r="H33" s="135" t="s">
        <v>396</v>
      </c>
      <c r="I33" s="135" t="s">
        <v>335</v>
      </c>
      <c r="J33" s="136" t="s">
        <v>397</v>
      </c>
    </row>
    <row r="34" customHeight="1" spans="1:10">
      <c r="A34" s="137"/>
      <c r="B34" s="137"/>
      <c r="C34" s="134" t="s">
        <v>329</v>
      </c>
      <c r="D34" s="134" t="s">
        <v>330</v>
      </c>
      <c r="E34" s="134" t="s">
        <v>398</v>
      </c>
      <c r="F34" s="135" t="s">
        <v>332</v>
      </c>
      <c r="G34" s="134" t="s">
        <v>399</v>
      </c>
      <c r="H34" s="135" t="s">
        <v>400</v>
      </c>
      <c r="I34" s="135" t="s">
        <v>335</v>
      </c>
      <c r="J34" s="136" t="s">
        <v>401</v>
      </c>
    </row>
    <row r="35" customHeight="1" spans="1:10">
      <c r="A35" s="137"/>
      <c r="B35" s="137"/>
      <c r="C35" s="134" t="s">
        <v>329</v>
      </c>
      <c r="D35" s="134" t="s">
        <v>330</v>
      </c>
      <c r="E35" s="134" t="s">
        <v>402</v>
      </c>
      <c r="F35" s="135" t="s">
        <v>332</v>
      </c>
      <c r="G35" s="134" t="s">
        <v>338</v>
      </c>
      <c r="H35" s="135" t="s">
        <v>369</v>
      </c>
      <c r="I35" s="135" t="s">
        <v>335</v>
      </c>
      <c r="J35" s="136" t="s">
        <v>403</v>
      </c>
    </row>
    <row r="36" customHeight="1" spans="1:10">
      <c r="A36" s="137"/>
      <c r="B36" s="137"/>
      <c r="C36" s="134" t="s">
        <v>329</v>
      </c>
      <c r="D36" s="134" t="s">
        <v>341</v>
      </c>
      <c r="E36" s="134" t="s">
        <v>404</v>
      </c>
      <c r="F36" s="135" t="s">
        <v>343</v>
      </c>
      <c r="G36" s="134" t="s">
        <v>344</v>
      </c>
      <c r="H36" s="135" t="s">
        <v>345</v>
      </c>
      <c r="I36" s="135" t="s">
        <v>346</v>
      </c>
      <c r="J36" s="136" t="s">
        <v>405</v>
      </c>
    </row>
    <row r="37" customHeight="1" spans="1:10">
      <c r="A37" s="137"/>
      <c r="B37" s="137"/>
      <c r="C37" s="134" t="s">
        <v>329</v>
      </c>
      <c r="D37" s="134" t="s">
        <v>374</v>
      </c>
      <c r="E37" s="134" t="s">
        <v>406</v>
      </c>
      <c r="F37" s="135" t="s">
        <v>407</v>
      </c>
      <c r="G37" s="134" t="s">
        <v>408</v>
      </c>
      <c r="H37" s="135" t="s">
        <v>409</v>
      </c>
      <c r="I37" s="135" t="s">
        <v>335</v>
      </c>
      <c r="J37" s="136" t="s">
        <v>410</v>
      </c>
    </row>
    <row r="38" customHeight="1" spans="1:10">
      <c r="A38" s="137"/>
      <c r="B38" s="137"/>
      <c r="C38" s="134" t="s">
        <v>348</v>
      </c>
      <c r="D38" s="134" t="s">
        <v>349</v>
      </c>
      <c r="E38" s="134" t="s">
        <v>411</v>
      </c>
      <c r="F38" s="135" t="s">
        <v>343</v>
      </c>
      <c r="G38" s="134" t="s">
        <v>379</v>
      </c>
      <c r="H38" s="135" t="s">
        <v>345</v>
      </c>
      <c r="I38" s="135" t="s">
        <v>346</v>
      </c>
      <c r="J38" s="136" t="s">
        <v>412</v>
      </c>
    </row>
    <row r="39" customHeight="1" spans="1:10">
      <c r="A39" s="137"/>
      <c r="B39" s="137"/>
      <c r="C39" s="134" t="s">
        <v>348</v>
      </c>
      <c r="D39" s="134" t="s">
        <v>349</v>
      </c>
      <c r="E39" s="134" t="s">
        <v>413</v>
      </c>
      <c r="F39" s="135" t="s">
        <v>332</v>
      </c>
      <c r="G39" s="134" t="s">
        <v>414</v>
      </c>
      <c r="H39" s="135" t="s">
        <v>369</v>
      </c>
      <c r="I39" s="135" t="s">
        <v>346</v>
      </c>
      <c r="J39" s="136" t="s">
        <v>415</v>
      </c>
    </row>
    <row r="40" customHeight="1" spans="1:10">
      <c r="A40" s="137"/>
      <c r="B40" s="137"/>
      <c r="C40" s="134" t="s">
        <v>356</v>
      </c>
      <c r="D40" s="134" t="s">
        <v>357</v>
      </c>
      <c r="E40" s="134" t="s">
        <v>416</v>
      </c>
      <c r="F40" s="135" t="s">
        <v>343</v>
      </c>
      <c r="G40" s="134" t="s">
        <v>344</v>
      </c>
      <c r="H40" s="135" t="s">
        <v>345</v>
      </c>
      <c r="I40" s="135" t="s">
        <v>346</v>
      </c>
      <c r="J40" s="136" t="s">
        <v>417</v>
      </c>
    </row>
    <row r="41" customHeight="1" spans="1:10">
      <c r="A41" s="131" t="str">
        <f>"   "&amp;"无偿献血及造血干细胞捐赠活动工作经费"</f>
        <v>   无偿献血及造血干细胞捐赠活动工作经费</v>
      </c>
      <c r="B41" s="133" t="s">
        <v>315</v>
      </c>
      <c r="C41" s="137"/>
      <c r="D41" s="137"/>
      <c r="E41" s="137"/>
      <c r="F41" s="137"/>
      <c r="G41" s="137"/>
      <c r="H41" s="137"/>
      <c r="I41" s="137"/>
      <c r="J41" s="138"/>
    </row>
    <row r="42" customHeight="1" spans="1:10">
      <c r="A42" s="137"/>
      <c r="B42" s="137"/>
      <c r="C42" s="134" t="s">
        <v>329</v>
      </c>
      <c r="D42" s="134" t="s">
        <v>330</v>
      </c>
      <c r="E42" s="134" t="s">
        <v>418</v>
      </c>
      <c r="F42" s="135" t="s">
        <v>343</v>
      </c>
      <c r="G42" s="134" t="s">
        <v>338</v>
      </c>
      <c r="H42" s="135" t="s">
        <v>369</v>
      </c>
      <c r="I42" s="135" t="s">
        <v>335</v>
      </c>
      <c r="J42" s="136" t="s">
        <v>419</v>
      </c>
    </row>
    <row r="43" customHeight="1" spans="1:10">
      <c r="A43" s="137"/>
      <c r="B43" s="137"/>
      <c r="C43" s="134" t="s">
        <v>348</v>
      </c>
      <c r="D43" s="134" t="s">
        <v>349</v>
      </c>
      <c r="E43" s="134" t="s">
        <v>420</v>
      </c>
      <c r="F43" s="135" t="s">
        <v>343</v>
      </c>
      <c r="G43" s="134" t="s">
        <v>421</v>
      </c>
      <c r="H43" s="135" t="s">
        <v>422</v>
      </c>
      <c r="I43" s="135" t="s">
        <v>335</v>
      </c>
      <c r="J43" s="136" t="s">
        <v>423</v>
      </c>
    </row>
    <row r="44" customHeight="1" spans="1:10">
      <c r="A44" s="137"/>
      <c r="B44" s="137"/>
      <c r="C44" s="134" t="s">
        <v>356</v>
      </c>
      <c r="D44" s="134" t="s">
        <v>357</v>
      </c>
      <c r="E44" s="134" t="s">
        <v>424</v>
      </c>
      <c r="F44" s="135" t="s">
        <v>343</v>
      </c>
      <c r="G44" s="134" t="s">
        <v>344</v>
      </c>
      <c r="H44" s="135" t="s">
        <v>345</v>
      </c>
      <c r="I44" s="135" t="s">
        <v>346</v>
      </c>
      <c r="J44" s="136" t="s">
        <v>425</v>
      </c>
    </row>
    <row r="45" customHeight="1" spans="1:10">
      <c r="A45" s="131" t="str">
        <f>"   "&amp;"迪庆州红十字会事业运转及能力提升经费"</f>
        <v>   迪庆州红十字会事业运转及能力提升经费</v>
      </c>
      <c r="B45" s="133" t="s">
        <v>426</v>
      </c>
      <c r="C45" s="137"/>
      <c r="D45" s="137"/>
      <c r="E45" s="137"/>
      <c r="F45" s="137"/>
      <c r="G45" s="137"/>
      <c r="H45" s="137"/>
      <c r="I45" s="137"/>
      <c r="J45" s="138"/>
    </row>
    <row r="46" customHeight="1" spans="1:10">
      <c r="A46" s="137"/>
      <c r="B46" s="137"/>
      <c r="C46" s="134" t="s">
        <v>329</v>
      </c>
      <c r="D46" s="134" t="s">
        <v>330</v>
      </c>
      <c r="E46" s="134" t="s">
        <v>427</v>
      </c>
      <c r="F46" s="135" t="s">
        <v>343</v>
      </c>
      <c r="G46" s="134" t="s">
        <v>338</v>
      </c>
      <c r="H46" s="135" t="s">
        <v>369</v>
      </c>
      <c r="I46" s="135" t="s">
        <v>335</v>
      </c>
      <c r="J46" s="136" t="s">
        <v>428</v>
      </c>
    </row>
    <row r="47" customHeight="1" spans="1:10">
      <c r="A47" s="137"/>
      <c r="B47" s="137"/>
      <c r="C47" s="134" t="s">
        <v>329</v>
      </c>
      <c r="D47" s="134" t="s">
        <v>330</v>
      </c>
      <c r="E47" s="134" t="s">
        <v>429</v>
      </c>
      <c r="F47" s="135" t="s">
        <v>343</v>
      </c>
      <c r="G47" s="134" t="s">
        <v>430</v>
      </c>
      <c r="H47" s="135" t="s">
        <v>362</v>
      </c>
      <c r="I47" s="135" t="s">
        <v>335</v>
      </c>
      <c r="J47" s="136" t="s">
        <v>363</v>
      </c>
    </row>
    <row r="48" customHeight="1" spans="1:10">
      <c r="A48" s="137"/>
      <c r="B48" s="137"/>
      <c r="C48" s="134" t="s">
        <v>329</v>
      </c>
      <c r="D48" s="134" t="s">
        <v>330</v>
      </c>
      <c r="E48" s="134" t="s">
        <v>431</v>
      </c>
      <c r="F48" s="135" t="s">
        <v>332</v>
      </c>
      <c r="G48" s="134" t="s">
        <v>338</v>
      </c>
      <c r="H48" s="135" t="s">
        <v>369</v>
      </c>
      <c r="I48" s="135" t="s">
        <v>335</v>
      </c>
      <c r="J48" s="136" t="s">
        <v>432</v>
      </c>
    </row>
    <row r="49" customHeight="1" spans="1:10">
      <c r="A49" s="137"/>
      <c r="B49" s="137"/>
      <c r="C49" s="134" t="s">
        <v>329</v>
      </c>
      <c r="D49" s="134" t="s">
        <v>330</v>
      </c>
      <c r="E49" s="134" t="s">
        <v>433</v>
      </c>
      <c r="F49" s="135" t="s">
        <v>343</v>
      </c>
      <c r="G49" s="134" t="s">
        <v>434</v>
      </c>
      <c r="H49" s="135" t="s">
        <v>422</v>
      </c>
      <c r="I49" s="135" t="s">
        <v>335</v>
      </c>
      <c r="J49" s="136" t="s">
        <v>435</v>
      </c>
    </row>
    <row r="50" customHeight="1" spans="1:10">
      <c r="A50" s="137"/>
      <c r="B50" s="137"/>
      <c r="C50" s="134" t="s">
        <v>329</v>
      </c>
      <c r="D50" s="134" t="s">
        <v>330</v>
      </c>
      <c r="E50" s="134" t="s">
        <v>436</v>
      </c>
      <c r="F50" s="135" t="s">
        <v>343</v>
      </c>
      <c r="G50" s="134" t="s">
        <v>155</v>
      </c>
      <c r="H50" s="135" t="s">
        <v>369</v>
      </c>
      <c r="I50" s="135" t="s">
        <v>335</v>
      </c>
      <c r="J50" s="136" t="s">
        <v>437</v>
      </c>
    </row>
    <row r="51" customHeight="1" spans="1:10">
      <c r="A51" s="137"/>
      <c r="B51" s="137"/>
      <c r="C51" s="134" t="s">
        <v>329</v>
      </c>
      <c r="D51" s="134" t="s">
        <v>341</v>
      </c>
      <c r="E51" s="134" t="s">
        <v>438</v>
      </c>
      <c r="F51" s="135" t="s">
        <v>343</v>
      </c>
      <c r="G51" s="134" t="s">
        <v>439</v>
      </c>
      <c r="H51" s="135" t="s">
        <v>345</v>
      </c>
      <c r="I51" s="135" t="s">
        <v>346</v>
      </c>
      <c r="J51" s="136" t="s">
        <v>440</v>
      </c>
    </row>
    <row r="52" customHeight="1" spans="1:10">
      <c r="A52" s="137"/>
      <c r="B52" s="137"/>
      <c r="C52" s="134" t="s">
        <v>329</v>
      </c>
      <c r="D52" s="134" t="s">
        <v>341</v>
      </c>
      <c r="E52" s="134" t="s">
        <v>441</v>
      </c>
      <c r="F52" s="135" t="s">
        <v>343</v>
      </c>
      <c r="G52" s="134" t="s">
        <v>344</v>
      </c>
      <c r="H52" s="135" t="s">
        <v>345</v>
      </c>
      <c r="I52" s="135" t="s">
        <v>346</v>
      </c>
      <c r="J52" s="136" t="s">
        <v>442</v>
      </c>
    </row>
    <row r="53" customHeight="1" spans="1:10">
      <c r="A53" s="137"/>
      <c r="B53" s="137"/>
      <c r="C53" s="134" t="s">
        <v>329</v>
      </c>
      <c r="D53" s="134" t="s">
        <v>374</v>
      </c>
      <c r="E53" s="134" t="s">
        <v>443</v>
      </c>
      <c r="F53" s="135" t="s">
        <v>332</v>
      </c>
      <c r="G53" s="134" t="s">
        <v>372</v>
      </c>
      <c r="H53" s="135" t="s">
        <v>345</v>
      </c>
      <c r="I53" s="135" t="s">
        <v>346</v>
      </c>
      <c r="J53" s="136" t="s">
        <v>444</v>
      </c>
    </row>
    <row r="54" customHeight="1" spans="1:10">
      <c r="A54" s="137"/>
      <c r="B54" s="137"/>
      <c r="C54" s="134" t="s">
        <v>348</v>
      </c>
      <c r="D54" s="134" t="s">
        <v>352</v>
      </c>
      <c r="E54" s="134" t="s">
        <v>386</v>
      </c>
      <c r="F54" s="135" t="s">
        <v>343</v>
      </c>
      <c r="G54" s="134" t="s">
        <v>158</v>
      </c>
      <c r="H54" s="135" t="s">
        <v>354</v>
      </c>
      <c r="I54" s="135" t="s">
        <v>335</v>
      </c>
      <c r="J54" s="136" t="s">
        <v>387</v>
      </c>
    </row>
    <row r="55" customHeight="1" spans="1:10">
      <c r="A55" s="137"/>
      <c r="B55" s="137"/>
      <c r="C55" s="134" t="s">
        <v>356</v>
      </c>
      <c r="D55" s="134" t="s">
        <v>357</v>
      </c>
      <c r="E55" s="134" t="s">
        <v>445</v>
      </c>
      <c r="F55" s="135" t="s">
        <v>343</v>
      </c>
      <c r="G55" s="134" t="s">
        <v>344</v>
      </c>
      <c r="H55" s="135" t="s">
        <v>345</v>
      </c>
      <c r="I55" s="135" t="s">
        <v>335</v>
      </c>
      <c r="J55" s="136" t="s">
        <v>446</v>
      </c>
    </row>
  </sheetData>
  <mergeCells count="2">
    <mergeCell ref="A2:J2"/>
    <mergeCell ref="A3:H3"/>
  </mergeCells>
  <pageMargins left="0.751388888888889" right="0.751388888888889" top="1" bottom="1" header="0.5" footer="0.5"/>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州对下转移支付预算表09-1</vt:lpstr>
      <vt:lpstr>州对下转移支付绩效目标表09-2</vt:lpstr>
      <vt:lpstr>新增资产配置表10</vt:lpstr>
      <vt:lpstr>上级转移支付补助项目支出预算表11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又是灿烂时</cp:lastModifiedBy>
  <dcterms:created xsi:type="dcterms:W3CDTF">2026-01-13T06:51:00Z</dcterms:created>
  <dcterms:modified xsi:type="dcterms:W3CDTF">2026-02-03T03:39:10Z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9B4DCECCE25242C392D1F954BCCA5035_13</vt:lpwstr>
  </property>
  <property fmtid="{D5CDD505-2E9C-101B-9397-08002B2CF9AE}" pid="3" name="KSOProductBuildVer">
    <vt:lpwstr>2052-12.1.0.24657</vt:lpwstr>
  </property>
  <property fmtid="{D5CDD505-2E9C-101B-9397-08002B2CF9AE}" pid="4" name="CalculationRule">
    <vt:i4>0</vt:i4>
  </property>
</Properties>
</file>