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中央、省转移支付补助项目支出预算表11" sheetId="18" r:id="rId16"/>
    <sheet name="部门项目中期规划预算表12" sheetId="17" r:id="rId17"/>
  </sheets>
  <definedNames>
    <definedName name="_xlnm.Print_Titles" localSheetId="0">'部门财务收支预算总表01-1'!$3:$6</definedName>
    <definedName name="_xlnm.Print_Titles" localSheetId="3">'部门财政拨款收支预算总表02-1'!$4:$6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<sst xmlns="http://schemas.openxmlformats.org/spreadsheetml/2006/main" count="839" uniqueCount="396">
  <si>
    <t>预算01-1表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</si>
  <si>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</si>
  <si>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</si>
  <si>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</si>
  <si>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</si>
  <si>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</si>
  <si>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</si>
  <si>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</si>
  <si>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</si>
  <si>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</si>
  <si>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</si>
  <si>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</si>
  <si>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</si>
  <si>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</si>
  <si>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</si>
  <si>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</si>
  <si>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</si>
  <si>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</si>
  <si>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</si>
  <si>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</si>
  <si>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</si>
  <si>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</si>
  <si>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</si>
  <si>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</si>
  <si>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</si>
  <si>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</si>
  <si>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　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</si>
  <si>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</si>
  <si>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</si>
  <si>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</si>
  <si>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</si>
  <si>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</si>
  <si>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</si>
  <si>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</si>
  <si>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</si>
  <si>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</si>
  <si>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</si>
  <si>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</si>
  <si>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</si>
  <si>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</si>
  <si>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</si>
  <si>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</si>
  <si>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</si>
  <si>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</si>
  <si>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</si>
  <si>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</si>
  <si>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</si>
  <si>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</si>
  <si>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</si>
  <si>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</si>
  <si>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</si>
  <si>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</si>
  <si>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</si>
  <si>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</si>
  <si>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</si>
  <si>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</si>
  <si>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</si>
  <si>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</si>
  <si>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</si>
  <si>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</si>
  <si>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</si>
  <si>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</si>
  <si>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</si>
  <si>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</si>
  <si>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</si>
  <si>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</si>
  <si>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</si>
  <si>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</si>
  <si>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</si>
  <si>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</si>
  <si>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耿马傣族佤族自治县红十字会</t>
  </si>
  <si>
    <t>预算01-3表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</si>
  <si>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</si>
  <si>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</si>
  <si>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</si>
  <si>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</si>
  <si>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</si>
  <si>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</si>
  <si>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</si>
  <si>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</si>
  <si>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</si>
  <si>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</si>
  <si>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</si>
  <si>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</si>
  <si>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</si>
  <si>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</si>
  <si>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</si>
  <si>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</si>
  <si>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</si>
  <si>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</si>
  <si>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</si>
  <si>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20816</t>
  </si>
  <si>
    <t>红十字事业</t>
  </si>
  <si>
    <t>2081601</t>
  </si>
  <si>
    <t>行政运行</t>
  </si>
  <si>
    <t>2081699</t>
  </si>
  <si>
    <t>其他红十字事业支出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</si>
  <si>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</si>
  <si>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</si>
  <si>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</si>
  <si>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</si>
  <si>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</si>
  <si>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</si>
  <si>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</si>
  <si>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</si>
  <si>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</si>
  <si>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</si>
  <si>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</si>
  <si>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</si>
  <si>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</si>
  <si>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</si>
  <si>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</si>
  <si>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</si>
  <si>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</si>
  <si>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</si>
  <si>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</si>
  <si>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</si>
  <si>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</si>
  <si>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</si>
  <si>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</si>
  <si>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</si>
  <si>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</si>
  <si>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</si>
  <si>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</si>
  <si>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</si>
  <si>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</si>
  <si>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</si>
  <si>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</si>
  <si>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</si>
  <si>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</si>
  <si>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</si>
  <si>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</si>
  <si>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</si>
  <si>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</si>
  <si>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</si>
  <si>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</si>
  <si>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</si>
  <si>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</si>
  <si>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</si>
  <si>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</si>
  <si>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</si>
  <si>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</si>
  <si>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</si>
  <si>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</si>
  <si>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</si>
  <si>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</si>
  <si>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</si>
  <si>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</si>
  <si>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</si>
  <si>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</si>
  <si>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</si>
  <si>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</si>
  <si>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</si>
  <si>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</si>
  <si>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</si>
  <si>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</si>
  <si>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</si>
  <si>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</si>
  <si>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</si>
  <si>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</si>
  <si>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</si>
  <si>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</si>
  <si>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</si>
  <si>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</si>
  <si>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单位：元</t>
  </si>
  <si>
    <t>资金性质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</si>
  <si>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</si>
  <si>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</si>
  <si>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</si>
  <si>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</si>
  <si>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</si>
  <si>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</si>
  <si>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上级资金</t>
  </si>
  <si>
    <t>本级财力安排</t>
  </si>
  <si>
    <t>自有资金</t>
  </si>
  <si>
    <t>非财政拨款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</si>
  <si>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</si>
  <si>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</si>
  <si>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</si>
  <si>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</si>
  <si>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</si>
  <si>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</si>
  <si>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</si>
  <si>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</si>
  <si>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</si>
  <si>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</si>
  <si>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</si>
  <si>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</si>
  <si>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</si>
  <si>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</si>
  <si>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</si>
  <si>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</si>
  <si>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</si>
  <si>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</si>
  <si>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530926231100001330642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</si>
  <si>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</si>
  <si>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</si>
  <si>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</si>
  <si>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</si>
  <si>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</si>
  <si>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</si>
  <si>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</si>
  <si>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530926231100001390777</t>
  </si>
  <si>
    <t>行政人员绩效考核奖励（2017年提高部分）</t>
  </si>
  <si>
    <t>530926210000000002973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</si>
  <si>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</si>
  <si>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</si>
  <si>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</si>
  <si>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</si>
  <si>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</si>
  <si>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</si>
  <si>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</si>
  <si>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</si>
  <si>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</si>
  <si>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</si>
  <si>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</si>
  <si>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530926210000000002974</t>
  </si>
  <si>
    <t>30113</t>
  </si>
  <si>
    <t>530926210000000002979</t>
  </si>
  <si>
    <t>一般公用经费</t>
  </si>
  <si>
    <t>30206</t>
  </si>
  <si>
    <t>电费</t>
  </si>
  <si>
    <t>530926241100002343221</t>
  </si>
  <si>
    <t>公务接待费（公用经费）</t>
  </si>
  <si>
    <t>30217</t>
  </si>
  <si>
    <t>30207</t>
  </si>
  <si>
    <t>邮电费</t>
  </si>
  <si>
    <t>30211</t>
  </si>
  <si>
    <t>差旅费</t>
  </si>
  <si>
    <t>30201</t>
  </si>
  <si>
    <t>办公费</t>
  </si>
  <si>
    <t>530926210000000002978</t>
  </si>
  <si>
    <t>工会经费</t>
  </si>
  <si>
    <t>30228</t>
  </si>
  <si>
    <t>530926210000000002975</t>
  </si>
  <si>
    <t>公务用车运行维护费</t>
  </si>
  <si>
    <t>30231</t>
  </si>
  <si>
    <t>530926231100001330651</t>
  </si>
  <si>
    <t>行政人员公务交通补贴</t>
  </si>
  <si>
    <t>30239</t>
  </si>
  <si>
    <t>其他交通费用</t>
  </si>
  <si>
    <t>30307</t>
  </si>
  <si>
    <t>医疗费补助</t>
  </si>
  <si>
    <t>530926261100005012073</t>
  </si>
  <si>
    <t>残疾人就业保障经费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</si>
  <si>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</si>
  <si>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</si>
  <si>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</si>
  <si>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</si>
  <si>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</si>
  <si>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</si>
  <si>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</si>
  <si>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</si>
  <si>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</si>
  <si>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“5.8人道公益日”网络筹款配套经费</t>
  </si>
  <si>
    <t>事业发展类</t>
  </si>
  <si>
    <t>530926261100005055379</t>
  </si>
  <si>
    <t>红十字事业发展经费</t>
  </si>
  <si>
    <t>530926261100005012111</t>
  </si>
  <si>
    <t>30305</t>
  </si>
  <si>
    <t>生活补助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</si>
  <si>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</si>
  <si>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</si>
  <si>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</si>
  <si>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</si>
  <si>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</si>
  <si>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</si>
  <si>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</si>
  <si>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</si>
  <si>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</si>
  <si>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</si>
  <si>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</si>
  <si>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1.完成应急救护普及培训2000人次以上，持证培训200人以上，全面提高群众在应对自然灾害和突发事件中的自救互救能力，减少人员伤亡。
2.完成筹资募捐资金100万元以上，提升履行人道职责的能力和水平，加大帮扶救助力度。
3.开展“三救三献”宣传志愿服务活动12场次，完成人体器官捐献志愿登记80人以上，推动“三献”工作取得新成效。
4.完成助学帮扶30人以上、助医帮扶40人以上，“博爱送万家”活动受益人数2500人以上，持续加大“一老一小”困难群众的人道救助力度，拓宽救助面。
5.发展红十字志愿者50人以上，红十字会员100人以上，发展壮大红十字队伍。
</t>
  </si>
  <si>
    <t>产出指标</t>
  </si>
  <si>
    <t>数量指标</t>
  </si>
  <si>
    <t>完成应急救护普及培训人数</t>
  </si>
  <si>
    <t>&gt;=</t>
  </si>
  <si>
    <t>2000</t>
  </si>
  <si>
    <t>人</t>
  </si>
  <si>
    <t>定量指标</t>
  </si>
  <si>
    <t>反应完成应急救护普及培训人数情况。</t>
  </si>
  <si>
    <t>接受捐赠款物数量</t>
  </si>
  <si>
    <t>100</t>
  </si>
  <si>
    <t>万元</t>
  </si>
  <si>
    <t>反应接受捐赠款物数量情况。</t>
  </si>
  <si>
    <t>完成人体器官志愿登记人数</t>
  </si>
  <si>
    <t>80</t>
  </si>
  <si>
    <t>反应完成人体器官志愿登记人数情况。</t>
  </si>
  <si>
    <t>完成助医、助困、助学人数</t>
  </si>
  <si>
    <t>140</t>
  </si>
  <si>
    <t>反应完成助医、助困、助学人数情况。</t>
  </si>
  <si>
    <t>完成应急救护持证培训人数</t>
  </si>
  <si>
    <t>240</t>
  </si>
  <si>
    <t>反应完成应急救护持证培训人数情况</t>
  </si>
  <si>
    <t>质量指标</t>
  </si>
  <si>
    <t>应急救护持证培训合格率</t>
  </si>
  <si>
    <t>95</t>
  </si>
  <si>
    <t>%</t>
  </si>
  <si>
    <t>反应应急救护持证培训合格情况。</t>
  </si>
  <si>
    <t>时效指标</t>
  </si>
  <si>
    <t>完成指标任务时限</t>
  </si>
  <si>
    <t>&lt;=</t>
  </si>
  <si>
    <t>11</t>
  </si>
  <si>
    <t>个月</t>
  </si>
  <si>
    <t>反应完成指标任务时限情况。</t>
  </si>
  <si>
    <t>效益指标</t>
  </si>
  <si>
    <t>社会效益</t>
  </si>
  <si>
    <t>群众对“三救三献”工作的知晓率</t>
  </si>
  <si>
    <t>30</t>
  </si>
  <si>
    <t>反应“三救三献”工作成效情况。</t>
  </si>
  <si>
    <t>满意度指标</t>
  </si>
  <si>
    <t>服务对象满意度</t>
  </si>
  <si>
    <t>培训对象满意度</t>
  </si>
  <si>
    <t>90</t>
  </si>
  <si>
    <t>反应培训对象对红十字会应急救护知识培训工作的满意度。</t>
  </si>
  <si>
    <t>成本指标</t>
  </si>
  <si>
    <t>经济成本指标</t>
  </si>
  <si>
    <t>应急救护培训成本</t>
  </si>
  <si>
    <t>25</t>
  </si>
  <si>
    <t>元/人</t>
  </si>
  <si>
    <t>反应应急救护培训成本控制情况。</t>
  </si>
  <si>
    <t>1.完成年度网络筹款资金10万元以上，提升人道救助实力。
2.开展网络筹款活动2次以上，不断提升群众的知晓率和参与率。
3.公开公示网络筹款项目情况2场次。</t>
  </si>
  <si>
    <t>完成网络筹款资金</t>
  </si>
  <si>
    <t>10</t>
  </si>
  <si>
    <t>反应完成网络筹款资金情况。</t>
  </si>
  <si>
    <t>人道救助精准率</t>
  </si>
  <si>
    <t>反应用网络筹款资金开展人道救助工作中，救助对象的精准识别情况。</t>
  </si>
  <si>
    <t>网络筹款资金执行时限</t>
  </si>
  <si>
    <t>12</t>
  </si>
  <si>
    <t>反应网络筹款项目执行进度情况。</t>
  </si>
  <si>
    <t>人道救助能力得到提升</t>
  </si>
  <si>
    <t>=</t>
  </si>
  <si>
    <t>提升</t>
  </si>
  <si>
    <t>定性指标</t>
  </si>
  <si>
    <t>反应人道救助能力提升情况。</t>
  </si>
  <si>
    <t>公众对网络筹款项目的满意度</t>
  </si>
  <si>
    <t>85</t>
  </si>
  <si>
    <t>反应公众对网络筹款项目的认可情况。</t>
  </si>
  <si>
    <t>开展网络筹款活动的成本</t>
  </si>
  <si>
    <t>5000</t>
  </si>
  <si>
    <t>元/次</t>
  </si>
  <si>
    <t>反应开展网络筹款活动的成本控制情况</t>
  </si>
  <si>
    <t>预算06表</t>
  </si>
  <si>
    <t>政府性基金预算支出预算表</t>
  </si>
  <si>
    <t>单位名称：全部</t>
  </si>
  <si>
    <t>本年政府性基金预算支出</t>
  </si>
  <si>
    <t>备注：本单位没有政府性基金预算，故本表无数据。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</si>
  <si>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</si>
  <si>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</si>
  <si>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</si>
  <si>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</si>
  <si>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</si>
  <si>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</si>
  <si>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</si>
  <si>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</si>
  <si>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</si>
  <si>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</si>
  <si>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车辆加油</t>
  </si>
  <si>
    <t>车辆加油、添加燃料服务</t>
  </si>
  <si>
    <t>批次</t>
  </si>
  <si>
    <t>公车维修费</t>
  </si>
  <si>
    <t>车辆维修和保养服务</t>
  </si>
  <si>
    <t>公车保险费</t>
  </si>
  <si>
    <t>机动车保险服务</t>
  </si>
  <si>
    <t>元</t>
  </si>
  <si>
    <t>办公复印纸</t>
  </si>
  <si>
    <t>复印纸</t>
  </si>
  <si>
    <t>预算08表</t>
  </si>
  <si>
    <t>政府购买服务项目</t>
  </si>
  <si>
    <t>政府购买服务目录</t>
  </si>
  <si>
    <t>政府性基金</t>
  </si>
  <si>
    <t>注：本单位无政府购买服务预算，故本表无数据。</t>
  </si>
  <si>
    <t>预算09-1表</t>
  </si>
  <si>
    <t>单位名称（项目）</t>
  </si>
  <si>
    <t>地区</t>
  </si>
  <si>
    <t>-</t>
  </si>
  <si>
    <t>注：本单位无县对下转移支付预算，故本表无数据。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</si>
  <si>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</si>
  <si>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</si>
  <si>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</si>
  <si>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</si>
  <si>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</si>
  <si>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</si>
  <si>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</si>
  <si>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</si>
  <si>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</si>
  <si>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注：本单位无新增资产配置预算，故本表无数据。</t>
  </si>
  <si>
    <t>预算11表</t>
  </si>
  <si>
    <t>2026年中央、省转移支付补助项目支出预算表</t>
  </si>
  <si>
    <t>单位名称：耿马傣族佤族自治县红十字会</t>
  </si>
  <si>
    <t>上级补助</t>
  </si>
  <si>
    <t>注：本单位无中央、省转移支付补助项目支出预算，故本表无数据。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</si>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</sst>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52">
    <font>
      <sz val="9"/>
      <color theme="1"/>
      <name val="Microsoft YaHei UI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.25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Microsoft YaHei UI"/>
      <charset val="134"/>
    </font>
    <font>
      <sz val="9"/>
      <color theme="1"/>
      <name val="宋体"/>
      <charset val="134"/>
    </font>
    <font>
      <sz val="11.25"/>
      <color rgb="FF000000"/>
      <name val="宋体"/>
      <charset val="134"/>
    </font>
    <font>
      <b/>
      <sz val="23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9"/>
      <color rgb="FF000000"/>
      <name val="Microsoft YaHei UI"/>
      <charset val="134"/>
    </font>
    <font>
      <sz val="1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10"/>
      <name val="Arial"/>
      <charset val="134"/>
    </font>
    <font>
      <sz val="28"/>
      <color rgb="FF000000"/>
      <name val="宋体"/>
      <charset val="134"/>
    </font>
    <font>
      <sz val="10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3" borderId="2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2" fillId="5" borderId="24" applyNumberFormat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6" borderId="25" applyNumberFormat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256">
    <xf numFmtId="0" fontId="0" fillId="0" borderId="0" xfId="0" applyBorder="1">
      <alignment vertical="top"/>
      <protection locked="0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0" fontId="7" fillId="0" borderId="7" xfId="0" applyFont="1" applyBorder="1" applyAlignment="1">
      <alignment horizontal="center" vertical="center" wrapText="1"/>
      <protection locked="0"/>
    </xf>
    <xf numFmtId="176" fontId="7" fillId="0" borderId="7" xfId="51" applyProtection="1">
      <alignment horizontal="right" vertical="center"/>
      <protection locked="0"/>
    </xf>
    <xf numFmtId="0" fontId="7" fillId="0" borderId="7" xfId="0" applyFont="1" applyBorder="1" applyAlignment="1">
      <alignment horizontal="left" vertical="center" wrapText="1" indent="1"/>
      <protection locked="0"/>
    </xf>
    <xf numFmtId="49" fontId="7" fillId="0" borderId="7" xfId="50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center"/>
    </xf>
    <xf numFmtId="0" fontId="9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left" vertical="center" wrapText="1"/>
      <protection locked="0"/>
    </xf>
    <xf numFmtId="0" fontId="10" fillId="0" borderId="7" xfId="0" applyFont="1" applyBorder="1" applyAlignment="1">
      <alignment horizontal="left" vertical="center"/>
      <protection locked="0"/>
    </xf>
    <xf numFmtId="0" fontId="10" fillId="0" borderId="7" xfId="0" applyFont="1" applyBorder="1" applyAlignment="1">
      <alignment horizontal="center" vertical="center" wrapText="1"/>
      <protection locked="0"/>
    </xf>
    <xf numFmtId="176" fontId="7" fillId="0" borderId="2" xfId="51" applyBorder="1" applyProtection="1">
      <alignment horizontal="right" vertical="center"/>
      <protection locked="0"/>
    </xf>
    <xf numFmtId="0" fontId="0" fillId="0" borderId="8" xfId="0" applyBorder="1">
      <alignment vertical="top"/>
      <protection locked="0"/>
    </xf>
    <xf numFmtId="0" fontId="0" fillId="0" borderId="9" xfId="0" applyBorder="1">
      <alignment vertical="top"/>
      <protection locked="0"/>
    </xf>
    <xf numFmtId="0" fontId="10" fillId="0" borderId="7" xfId="0" applyFont="1" applyBorder="1" applyAlignment="1">
      <alignment horizontal="left" vertical="center" wrapText="1" indent="1"/>
      <protection locked="0"/>
    </xf>
    <xf numFmtId="0" fontId="0" fillId="0" borderId="10" xfId="0" applyBorder="1">
      <alignment vertical="top"/>
      <protection locked="0"/>
    </xf>
    <xf numFmtId="0" fontId="0" fillId="0" borderId="11" xfId="0" applyBorder="1">
      <alignment vertical="top"/>
      <protection locked="0"/>
    </xf>
    <xf numFmtId="0" fontId="0" fillId="0" borderId="12" xfId="0" applyBorder="1">
      <alignment vertical="top"/>
      <protection locked="0"/>
    </xf>
    <xf numFmtId="0" fontId="0" fillId="0" borderId="13" xfId="0" applyBorder="1">
      <alignment vertical="top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176" fontId="11" fillId="0" borderId="7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  <protection locked="0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8" fillId="0" borderId="7" xfId="0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  <protection locked="0"/>
    </xf>
    <xf numFmtId="0" fontId="13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8" fillId="0" borderId="0" xfId="0" applyFont="1" applyAlignment="1" applyProtection="1">
      <alignment vertical="center"/>
    </xf>
    <xf numFmtId="0" fontId="7" fillId="0" borderId="0" xfId="0" applyFont="1">
      <alignment vertical="top"/>
      <protection locked="0"/>
    </xf>
    <xf numFmtId="0" fontId="5" fillId="0" borderId="7" xfId="0" applyFont="1" applyBorder="1" applyAlignment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8" fillId="0" borderId="0" xfId="0" applyFont="1" applyAlignment="1" applyProtection="1">
      <alignment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</xf>
    <xf numFmtId="0" fontId="16" fillId="0" borderId="0" xfId="0" applyFont="1" applyFill="1" applyAlignment="1">
      <alignment vertical="top"/>
      <protection locked="0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7" fillId="0" borderId="0" xfId="0" applyFont="1" applyAlignment="1">
      <alignment vertical="top" wrapText="1"/>
      <protection locked="0"/>
    </xf>
    <xf numFmtId="0" fontId="4" fillId="0" borderId="0" xfId="0" applyFont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  <protection locked="0"/>
    </xf>
    <xf numFmtId="0" fontId="3" fillId="0" borderId="0" xfId="0" applyFont="1" applyAlignment="1">
      <alignment horizontal="center" vertical="center" wrapText="1"/>
      <protection locked="0"/>
    </xf>
    <xf numFmtId="0" fontId="5" fillId="0" borderId="0" xfId="0" applyFont="1" applyAlignment="1">
      <protection locked="0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6" xfId="0" applyFont="1" applyBorder="1" applyAlignment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7" xfId="0" applyFont="1" applyBorder="1" applyAlignment="1">
      <alignment horizontal="center" vertical="center"/>
      <protection locked="0"/>
    </xf>
    <xf numFmtId="0" fontId="5" fillId="0" borderId="17" xfId="0" applyFont="1" applyBorder="1" applyAlignment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8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18" xfId="0" applyFont="1" applyBorder="1" applyAlignment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top"/>
      <protection locked="0"/>
    </xf>
    <xf numFmtId="0" fontId="17" fillId="0" borderId="0" xfId="0" applyFont="1" applyFill="1" applyAlignment="1">
      <alignment vertical="top"/>
      <protection locked="0"/>
    </xf>
    <xf numFmtId="0" fontId="15" fillId="0" borderId="16" xfId="0" applyFont="1" applyBorder="1" applyAlignment="1">
      <alignment horizontal="center" vertical="center" wrapText="1"/>
      <protection locked="0"/>
    </xf>
    <xf numFmtId="0" fontId="15" fillId="0" borderId="17" xfId="0" applyFont="1" applyBorder="1" applyAlignment="1">
      <alignment horizontal="center" vertical="center"/>
      <protection locked="0"/>
    </xf>
    <xf numFmtId="0" fontId="15" fillId="0" borderId="17" xfId="0" applyFont="1" applyBorder="1" applyAlignment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left" vertical="center" wrapText="1" indent="1"/>
    </xf>
    <xf numFmtId="0" fontId="4" fillId="0" borderId="6" xfId="0" applyFont="1" applyBorder="1" applyAlignment="1" applyProtection="1">
      <alignment horizontal="left" vertical="center" wrapText="1" indent="2"/>
    </xf>
    <xf numFmtId="0" fontId="4" fillId="0" borderId="18" xfId="0" applyFont="1" applyBorder="1" applyAlignment="1" applyProtection="1">
      <alignment horizontal="center" vertical="center"/>
    </xf>
    <xf numFmtId="0" fontId="18" fillId="0" borderId="0" xfId="0" applyFont="1" applyAlignment="1">
      <alignment horizontal="right"/>
      <protection locked="0"/>
    </xf>
    <xf numFmtId="49" fontId="18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  <protection locked="0"/>
    </xf>
    <xf numFmtId="0" fontId="19" fillId="0" borderId="0" xfId="0" applyFont="1" applyAlignment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15" xfId="0" applyNumberFormat="1" applyFont="1" applyBorder="1" applyAlignment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8" xfId="0" applyNumberFormat="1" applyFont="1" applyBorder="1" applyAlignment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  <protection locked="0"/>
    </xf>
    <xf numFmtId="49" fontId="12" fillId="0" borderId="18" xfId="0" applyNumberFormat="1" applyFont="1" applyBorder="1" applyAlignment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left" vertical="center" wrapText="1"/>
      <protection locked="0"/>
    </xf>
    <xf numFmtId="0" fontId="4" fillId="0" borderId="6" xfId="0" applyFont="1" applyBorder="1" applyAlignment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center"/>
    </xf>
    <xf numFmtId="3" fontId="12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 indent="4"/>
    </xf>
    <xf numFmtId="0" fontId="8" fillId="0" borderId="0" xfId="0" applyFont="1" applyProtection="1">
      <alignment vertical="top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8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 indent="1"/>
    </xf>
    <xf numFmtId="0" fontId="20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wrapText="1"/>
    </xf>
    <xf numFmtId="0" fontId="20" fillId="0" borderId="0" xfId="0" applyFont="1" applyAlignment="1" applyProtection="1">
      <alignment wrapText="1"/>
    </xf>
    <xf numFmtId="0" fontId="11" fillId="0" borderId="0" xfId="0" applyAlignment="1" applyProtection="1">
      <alignment horizontal="right" vertical="center" wrapText="1"/>
    </xf>
    <xf numFmtId="0" fontId="21" fillId="0" borderId="6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/>
      <protection locked="0"/>
    </xf>
    <xf numFmtId="0" fontId="22" fillId="0" borderId="7" xfId="0" applyFont="1" applyBorder="1" applyAlignment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176" fontId="11" fillId="0" borderId="7" xfId="51" applyFont="1">
      <alignment horizontal="right" vertical="center"/>
    </xf>
    <xf numFmtId="176" fontId="11" fillId="0" borderId="7" xfId="51" applyFont="1" applyAlignment="1">
      <alignment horizontal="center" vertical="center"/>
    </xf>
    <xf numFmtId="0" fontId="7" fillId="0" borderId="0" xfId="0" applyFont="1" applyAlignment="1">
      <alignment vertical="center"/>
      <protection locked="0"/>
    </xf>
    <xf numFmtId="49" fontId="8" fillId="0" borderId="0" xfId="0" applyNumberFormat="1" applyFont="1" applyAlignment="1" applyProtection="1">
      <alignment vertical="center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</xf>
    <xf numFmtId="49" fontId="12" fillId="0" borderId="7" xfId="0" applyNumberFormat="1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49" fontId="12" fillId="0" borderId="7" xfId="0" applyNumberFormat="1" applyFont="1" applyBorder="1" applyAlignment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wrapText="1" indent="2"/>
    </xf>
    <xf numFmtId="0" fontId="23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0" fontId="25" fillId="0" borderId="7" xfId="0" applyFont="1" applyBorder="1" applyAlignment="1" applyProtection="1">
      <alignment horizontal="center" vertical="center"/>
    </xf>
    <xf numFmtId="0" fontId="25" fillId="0" borderId="7" xfId="0" applyFont="1" applyBorder="1" applyAlignment="1">
      <alignment horizontal="center" vertical="center"/>
      <protection locked="0"/>
    </xf>
    <xf numFmtId="0" fontId="7" fillId="0" borderId="7" xfId="0" applyFont="1" applyBorder="1">
      <alignment vertical="top"/>
      <protection locked="0"/>
    </xf>
    <xf numFmtId="176" fontId="7" fillId="0" borderId="7" xfId="0" applyNumberFormat="1" applyFont="1" applyBorder="1" applyAlignment="1">
      <alignment horizontal="right" vertical="center"/>
      <protection locked="0"/>
    </xf>
    <xf numFmtId="0" fontId="4" fillId="0" borderId="7" xfId="0" applyFont="1" applyBorder="1" applyAlignment="1" applyProtection="1">
      <alignment horizontal="left" vertical="center"/>
    </xf>
    <xf numFmtId="176" fontId="26" fillId="0" borderId="7" xfId="51" applyFont="1" applyProtection="1">
      <alignment horizontal="right" vertical="center"/>
      <protection locked="0"/>
    </xf>
    <xf numFmtId="0" fontId="27" fillId="0" borderId="0" xfId="0" applyFo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/>
    <xf numFmtId="0" fontId="4" fillId="0" borderId="7" xfId="0" applyFont="1" applyBorder="1" applyAlignment="1" applyProtection="1">
      <alignment horizontal="left" vertical="center" indent="1"/>
    </xf>
    <xf numFmtId="0" fontId="7" fillId="0" borderId="7" xfId="0" applyFont="1" applyBorder="1" applyAlignment="1">
      <alignment horizontal="left" vertical="center" indent="2"/>
      <protection locked="0"/>
    </xf>
    <xf numFmtId="0" fontId="7" fillId="0" borderId="7" xfId="0" applyFont="1" applyBorder="1" applyAlignment="1" applyProtection="1">
      <alignment horizontal="left" vertical="center" indent="2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/>
    </xf>
    <xf numFmtId="0" fontId="30" fillId="0" borderId="0" xfId="0" applyFont="1" applyAlignment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Alignment="1">
      <alignment vertical="center"/>
      <protection locked="0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15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6" xfId="0" applyFont="1" applyBorder="1" applyAlignment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8" xfId="0" applyFont="1" applyBorder="1" applyAlignment="1">
      <alignment horizontal="center" vertical="center"/>
      <protection locked="0"/>
    </xf>
    <xf numFmtId="0" fontId="4" fillId="0" borderId="6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 vertical="top"/>
    </xf>
    <xf numFmtId="0" fontId="32" fillId="0" borderId="0" xfId="0" applyFont="1" applyAlignment="1" applyProtection="1">
      <alignment horizontal="center" vertical="center"/>
    </xf>
    <xf numFmtId="0" fontId="7" fillId="0" borderId="4" xfId="0" applyFont="1" applyBorder="1" applyAlignment="1">
      <alignment horizontal="left" vertical="center"/>
      <protection locked="0"/>
    </xf>
    <xf numFmtId="0" fontId="7" fillId="0" borderId="6" xfId="0" applyFont="1" applyBorder="1" applyAlignment="1">
      <alignment horizontal="left" vertical="center"/>
      <protection locked="0"/>
    </xf>
    <xf numFmtId="0" fontId="7" fillId="0" borderId="18" xfId="0" applyFont="1" applyBorder="1" applyAlignment="1">
      <alignment horizontal="left" vertical="center"/>
      <protection locked="0"/>
    </xf>
    <xf numFmtId="0" fontId="8" fillId="0" borderId="6" xfId="0" applyFont="1" applyBorder="1" applyAlignment="1">
      <alignment vertical="center"/>
      <protection locked="0"/>
    </xf>
    <xf numFmtId="0" fontId="26" fillId="0" borderId="6" xfId="0" applyFont="1" applyBorder="1" applyAlignment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0" fontId="25" fillId="0" borderId="6" xfId="0" applyFont="1" applyBorder="1" applyAlignment="1">
      <alignment horizontal="center" vertical="center"/>
      <protection locked="0"/>
    </xf>
    <xf numFmtId="0" fontId="4" fillId="0" borderId="7" xfId="0" applyFont="1" applyBorder="1" applyAlignment="1" applyProtection="1" quotePrefix="1">
      <alignment horizontal="left" vertical="center" indent="1"/>
    </xf>
    <xf numFmtId="0" fontId="7" fillId="0" borderId="7" xfId="0" applyFont="1" applyBorder="1" applyAlignment="1" quotePrefix="1">
      <alignment horizontal="left" vertical="center" indent="2"/>
      <protection locked="0"/>
    </xf>
    <xf numFmtId="0" fontId="7" fillId="0" borderId="7" xfId="0" applyFont="1" applyBorder="1" applyAlignment="1" applyProtection="1" quotePrefix="1">
      <alignment horizontal="left" vertical="center" indent="2"/>
    </xf>
    <xf numFmtId="0" fontId="4" fillId="0" borderId="7" xfId="0" applyFont="1" applyBorder="1" applyAlignment="1" applyProtection="1" quotePrefix="1">
      <alignment horizontal="left" vertical="center" wrapText="1" indent="4"/>
    </xf>
    <xf numFmtId="0" fontId="4" fillId="0" borderId="6" xfId="0" applyFont="1" applyBorder="1" applyAlignment="1" applyProtection="1" quotePrefix="1">
      <alignment horizontal="left" vertical="center" wrapText="1" indent="2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8"/>
  <sheetViews>
    <sheetView showZeros="0" workbookViewId="0">
      <selection activeCell="A4" sqref="$A4:$XFD6"/>
    </sheetView>
  </sheetViews>
  <sheetFormatPr defaultColWidth="9.14583333333333" defaultRowHeight="12" customHeight="1" outlineLevelCol="3"/>
  <cols>
    <col min="1" max="1" width="31.8541666666667" customWidth="1"/>
    <col min="2" max="2" width="35.5729166666667" customWidth="1"/>
    <col min="3" max="3" width="36.5729166666667" customWidth="1"/>
    <col min="4" max="4" width="33.8541666666667" customWidth="1"/>
  </cols>
  <sheetData>
    <row r="1" ht="15" customHeight="1" spans="1:4">
      <c r="D1" s="64" t="s">
        <v>0</v>
      </c>
    </row>
    <row r="2" ht="36" customHeight="1" spans="1:4">
      <c r="A2" s="4" t="str">
        <f>"2026"&amp;"年部门财务收支预算总表"</f>
        <v>2026年部门财务收支预算总表</v>
      </c>
      <c r="B2" s="246"/>
      <c r="C2" s="246"/>
      <c r="D2" s="246"/>
    </row>
    <row r="3" ht="18.75" customHeight="1" spans="1:4">
      <c r="A3" s="66" t="str">
        <f>"单位名称："&amp;"耿马傣族佤族自治县红十字会"</f>
        <v>单位名称：耿马傣族佤族自治县红十字会</v>
      </c>
      <c r="B3" s="247"/>
      <c r="C3" s="247"/>
      <c r="D3" s="64" t="s">
        <v>1</v>
      </c>
    </row>
    <row r="4" ht="18.75" customHeight="1" spans="1:4">
      <c r="A4" s="11" t="s">
        <v>2</v>
      </c>
      <c r="B4" s="13"/>
      <c r="C4" s="11" t="s">
        <v>3</v>
      </c>
      <c r="D4" s="13"/>
    </row>
    <row r="5" ht="18.75" customHeight="1" spans="1:4">
      <c r="A5" s="91" t="s">
        <v>4</v>
      </c>
      <c r="B5" s="91" t="str">
        <f t="shared" ref="B5:D5" si="0">"2026"&amp;"年预算数"</f>
        <v>2026年预算数</v>
      </c>
      <c r="C5" s="91" t="s">
        <v>5</v>
      </c>
      <c r="D5" s="91" t="str">
        <f t="shared" si="0"/>
        <v>2026年预算数</v>
      </c>
    </row>
    <row r="6" ht="18.75" customHeight="1" spans="1:4">
      <c r="A6" s="92"/>
      <c r="B6" s="92"/>
      <c r="C6" s="92"/>
      <c r="D6" s="92"/>
    </row>
    <row r="7" ht="18.75" customHeight="1" spans="1:4">
      <c r="A7" s="212" t="s">
        <v>6</v>
      </c>
      <c r="B7" s="23">
        <v>874150.24</v>
      </c>
      <c r="C7" s="212" t="s">
        <v>7</v>
      </c>
      <c r="D7" s="23"/>
    </row>
    <row r="8" ht="18.75" customHeight="1" spans="1:4">
      <c r="A8" s="212" t="s">
        <v>8</v>
      </c>
      <c r="B8" s="23"/>
      <c r="C8" s="212" t="s">
        <v>9</v>
      </c>
      <c r="D8" s="23"/>
    </row>
    <row r="9" ht="18.75" customHeight="1" spans="1:4">
      <c r="A9" s="212" t="s">
        <v>10</v>
      </c>
      <c r="B9" s="23"/>
      <c r="C9" s="212" t="s">
        <v>11</v>
      </c>
      <c r="D9" s="23"/>
    </row>
    <row r="10" ht="18.75" customHeight="1" spans="1:4">
      <c r="A10" s="212" t="s">
        <v>12</v>
      </c>
      <c r="B10" s="23"/>
      <c r="C10" s="212" t="s">
        <v>13</v>
      </c>
      <c r="D10" s="23"/>
    </row>
    <row r="11" ht="18.75" customHeight="1" spans="1:4">
      <c r="A11" s="21" t="s">
        <v>14</v>
      </c>
      <c r="B11" s="23"/>
      <c r="C11" s="248" t="s">
        <v>15</v>
      </c>
      <c r="D11" s="23"/>
    </row>
    <row r="12" ht="18.75" customHeight="1" spans="1:4">
      <c r="A12" s="249" t="s">
        <v>16</v>
      </c>
      <c r="B12" s="23"/>
      <c r="C12" s="250" t="s">
        <v>17</v>
      </c>
      <c r="D12" s="23"/>
    </row>
    <row r="13" ht="18.75" customHeight="1" spans="1:4">
      <c r="A13" s="249" t="s">
        <v>18</v>
      </c>
      <c r="B13" s="23"/>
      <c r="C13" s="250" t="s">
        <v>19</v>
      </c>
      <c r="D13" s="23"/>
    </row>
    <row r="14" ht="18.75" customHeight="1" spans="1:4">
      <c r="A14" s="249" t="s">
        <v>20</v>
      </c>
      <c r="B14" s="23"/>
      <c r="C14" s="250" t="s">
        <v>21</v>
      </c>
      <c r="D14" s="23">
        <v>787097.15</v>
      </c>
    </row>
    <row r="15" ht="18.75" customHeight="1" spans="1:4">
      <c r="A15" s="249" t="s">
        <v>22</v>
      </c>
      <c r="B15" s="23"/>
      <c r="C15" s="250" t="s">
        <v>23</v>
      </c>
      <c r="D15" s="23">
        <v>37311.55</v>
      </c>
    </row>
    <row r="16" ht="18.75" customHeight="1" spans="1:4">
      <c r="A16" s="249" t="s">
        <v>24</v>
      </c>
      <c r="B16" s="23"/>
      <c r="C16" s="249" t="s">
        <v>25</v>
      </c>
      <c r="D16" s="23"/>
    </row>
    <row r="17" ht="18.75" customHeight="1" spans="1:4">
      <c r="A17" s="249" t="s">
        <v>26</v>
      </c>
      <c r="B17" s="23"/>
      <c r="C17" s="249" t="s">
        <v>27</v>
      </c>
      <c r="D17" s="23"/>
    </row>
    <row r="18" ht="18.75" customHeight="1" spans="1:4">
      <c r="A18" s="251" t="s">
        <v>26</v>
      </c>
      <c r="B18" s="23"/>
      <c r="C18" s="250" t="s">
        <v>28</v>
      </c>
      <c r="D18" s="23"/>
    </row>
    <row r="19" ht="18.75" customHeight="1" spans="1:4">
      <c r="A19" s="251" t="s">
        <v>26</v>
      </c>
      <c r="B19" s="23"/>
      <c r="C19" s="250" t="s">
        <v>29</v>
      </c>
      <c r="D19" s="23"/>
    </row>
    <row r="20" ht="18.75" customHeight="1" spans="1:4">
      <c r="A20" s="251" t="s">
        <v>26</v>
      </c>
      <c r="B20" s="23"/>
      <c r="C20" s="250" t="s">
        <v>30</v>
      </c>
      <c r="D20" s="23"/>
    </row>
    <row r="21" ht="18.75" customHeight="1" spans="1:4">
      <c r="A21" s="251" t="s">
        <v>26</v>
      </c>
      <c r="B21" s="23"/>
      <c r="C21" s="250" t="s">
        <v>31</v>
      </c>
      <c r="D21" s="23"/>
    </row>
    <row r="22" ht="18.75" customHeight="1" spans="1:4">
      <c r="A22" s="251" t="s">
        <v>26</v>
      </c>
      <c r="B22" s="23"/>
      <c r="C22" s="250" t="s">
        <v>32</v>
      </c>
      <c r="D22" s="23"/>
    </row>
    <row r="23" ht="18.75" customHeight="1" spans="1:4">
      <c r="A23" s="251" t="s">
        <v>26</v>
      </c>
      <c r="B23" s="23"/>
      <c r="C23" s="250" t="s">
        <v>33</v>
      </c>
      <c r="D23" s="23"/>
    </row>
    <row r="24" ht="18.75" customHeight="1" spans="1:4">
      <c r="A24" s="251" t="s">
        <v>26</v>
      </c>
      <c r="B24" s="23"/>
      <c r="C24" s="250" t="s">
        <v>34</v>
      </c>
      <c r="D24" s="23"/>
    </row>
    <row r="25" ht="18.75" customHeight="1" spans="1:4">
      <c r="A25" s="251" t="s">
        <v>26</v>
      </c>
      <c r="B25" s="23"/>
      <c r="C25" s="250" t="s">
        <v>35</v>
      </c>
      <c r="D25" s="23">
        <v>59834.88</v>
      </c>
    </row>
    <row r="26" ht="18.75" customHeight="1" spans="1:4">
      <c r="A26" s="251" t="s">
        <v>26</v>
      </c>
      <c r="B26" s="23"/>
      <c r="C26" s="250" t="s">
        <v>36</v>
      </c>
      <c r="D26" s="23"/>
    </row>
    <row r="27" ht="18.75" customHeight="1" spans="1:4">
      <c r="A27" s="251" t="s">
        <v>26</v>
      </c>
      <c r="B27" s="23"/>
      <c r="C27" s="250" t="s">
        <v>37</v>
      </c>
      <c r="D27" s="23"/>
    </row>
    <row r="28" ht="18.75" customHeight="1" spans="1:4">
      <c r="A28" s="251" t="s">
        <v>26</v>
      </c>
      <c r="B28" s="23"/>
      <c r="C28" s="250" t="s">
        <v>38</v>
      </c>
      <c r="D28" s="23"/>
    </row>
    <row r="29" ht="18.75" customHeight="1" spans="1:4">
      <c r="A29" s="251" t="s">
        <v>26</v>
      </c>
      <c r="B29" s="23"/>
      <c r="C29" s="250" t="s">
        <v>39</v>
      </c>
      <c r="D29" s="23"/>
    </row>
    <row r="30" ht="18.75" customHeight="1" spans="1:4">
      <c r="A30" s="252" t="s">
        <v>26</v>
      </c>
      <c r="B30" s="23"/>
      <c r="C30" s="249" t="s">
        <v>40</v>
      </c>
      <c r="D30" s="23"/>
    </row>
    <row r="31" ht="18.75" customHeight="1" spans="1:4">
      <c r="A31" s="252" t="s">
        <v>26</v>
      </c>
      <c r="B31" s="23"/>
      <c r="C31" s="249" t="s">
        <v>41</v>
      </c>
      <c r="D31" s="23"/>
    </row>
    <row r="32" ht="18.75" customHeight="1" spans="1:4">
      <c r="A32" s="252" t="s">
        <v>26</v>
      </c>
      <c r="B32" s="23"/>
      <c r="C32" s="249" t="s">
        <v>42</v>
      </c>
      <c r="D32" s="23"/>
    </row>
    <row r="33" ht="18.75" customHeight="1" spans="1:4">
      <c r="A33" s="253"/>
      <c r="B33" s="213"/>
      <c r="C33" s="249" t="s">
        <v>43</v>
      </c>
      <c r="D33" s="211"/>
    </row>
    <row r="34" ht="18.75" customHeight="1" spans="1:4">
      <c r="A34" s="253" t="s">
        <v>44</v>
      </c>
      <c r="B34" s="213">
        <f>SUM(B7:B11)</f>
        <v>874150.24</v>
      </c>
      <c r="C34" s="208" t="s">
        <v>45</v>
      </c>
      <c r="D34" s="213">
        <v>884243.58</v>
      </c>
    </row>
    <row r="35" ht="18.75" customHeight="1" spans="1:4">
      <c r="A35" s="254" t="s">
        <v>46</v>
      </c>
      <c r="B35" s="23">
        <v>10093.34</v>
      </c>
      <c r="C35" s="212" t="s">
        <v>47</v>
      </c>
      <c r="D35" s="23">
        <v>0</v>
      </c>
    </row>
    <row r="36" ht="18.75" customHeight="1" spans="1:4">
      <c r="A36" s="254" t="s">
        <v>48</v>
      </c>
      <c r="B36" s="23"/>
      <c r="C36" s="212" t="s">
        <v>48</v>
      </c>
      <c r="D36" s="23"/>
    </row>
    <row r="37" ht="18.75" customHeight="1" spans="1:4">
      <c r="A37" s="254" t="s">
        <v>49</v>
      </c>
      <c r="B37" s="23">
        <f>B35-B36</f>
        <v>10093.34</v>
      </c>
      <c r="C37" s="212" t="s">
        <v>49</v>
      </c>
      <c r="D37" s="23">
        <v>0</v>
      </c>
    </row>
    <row r="38" ht="18.75" customHeight="1" spans="1:4">
      <c r="A38" s="255" t="s">
        <v>50</v>
      </c>
      <c r="B38" s="213">
        <f t="shared" ref="B38:D38" si="1">B34+B35</f>
        <v>884243.58</v>
      </c>
      <c r="C38" s="208" t="s">
        <v>51</v>
      </c>
      <c r="D38" s="213">
        <f t="shared" si="1"/>
        <v>884243.58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8" sqref="C18"/>
    </sheetView>
  </sheetViews>
  <sheetFormatPr defaultColWidth="9.14583333333333" defaultRowHeight="14.25" customHeight="1" outlineLevelCol="5"/>
  <cols>
    <col min="1" max="1" width="29.75" customWidth="1"/>
    <col min="2" max="2" width="16.8541666666667" customWidth="1"/>
    <col min="3" max="3" width="32" customWidth="1"/>
    <col min="4" max="4" width="21" customWidth="1"/>
    <col min="5" max="5" width="21.625" customWidth="1"/>
    <col min="6" max="6" width="21.5" customWidth="1"/>
  </cols>
  <sheetData>
    <row r="1" ht="15.75" customHeight="1" spans="1:6">
      <c r="A1" s="137">
        <v>1</v>
      </c>
      <c r="B1" s="138">
        <v>0</v>
      </c>
      <c r="C1" s="137">
        <v>1</v>
      </c>
      <c r="D1" s="139"/>
      <c r="E1" s="139"/>
      <c r="F1" s="64" t="s">
        <v>342</v>
      </c>
    </row>
    <row r="2" ht="36.75" customHeight="1" spans="1:6">
      <c r="A2" s="140" t="str">
        <f>"2026"&amp;"年部门政府性基金预算支出预算表"</f>
        <v>2026年部门政府性基金预算支出预算表</v>
      </c>
      <c r="B2" s="141" t="s">
        <v>343</v>
      </c>
      <c r="C2" s="142"/>
      <c r="D2" s="143"/>
      <c r="E2" s="143"/>
      <c r="F2" s="143"/>
    </row>
    <row r="3" ht="18.75" customHeight="1" spans="1:6">
      <c r="A3" s="6" t="str">
        <f>"单位名称："&amp;"耿马傣族佤族自治县红十字会"</f>
        <v>单位名称：耿马傣族佤族自治县红十字会</v>
      </c>
      <c r="B3" s="6" t="s">
        <v>344</v>
      </c>
      <c r="C3" s="137"/>
      <c r="D3" s="139"/>
      <c r="E3" s="139"/>
      <c r="F3" s="64" t="s">
        <v>1</v>
      </c>
    </row>
    <row r="4" ht="18.75" customHeight="1" spans="1:6">
      <c r="A4" s="144" t="s">
        <v>177</v>
      </c>
      <c r="B4" s="145" t="s">
        <v>72</v>
      </c>
      <c r="C4" s="146" t="s">
        <v>73</v>
      </c>
      <c r="D4" s="12" t="s">
        <v>345</v>
      </c>
      <c r="E4" s="12"/>
      <c r="F4" s="13"/>
    </row>
    <row r="5" ht="18.75" customHeight="1" spans="1:6">
      <c r="A5" s="147"/>
      <c r="B5" s="148"/>
      <c r="C5" s="149"/>
      <c r="D5" s="132" t="s">
        <v>55</v>
      </c>
      <c r="E5" s="132" t="s">
        <v>74</v>
      </c>
      <c r="F5" s="132" t="s">
        <v>75</v>
      </c>
    </row>
    <row r="6" ht="18.75" customHeight="1" spans="1:6">
      <c r="A6" s="150">
        <v>1</v>
      </c>
      <c r="B6" s="151" t="s">
        <v>158</v>
      </c>
      <c r="C6" s="152">
        <v>3</v>
      </c>
      <c r="D6" s="153">
        <v>4</v>
      </c>
      <c r="E6" s="153">
        <v>5</v>
      </c>
      <c r="F6" s="153">
        <v>6</v>
      </c>
    </row>
    <row r="7" ht="18.75" customHeight="1" spans="1:6">
      <c r="A7" s="154"/>
      <c r="B7" s="125"/>
      <c r="C7" s="125"/>
      <c r="D7" s="23"/>
      <c r="E7" s="23"/>
      <c r="F7" s="23"/>
    </row>
    <row r="8" ht="18.75" customHeight="1" spans="1:6">
      <c r="A8" s="154"/>
      <c r="B8" s="125"/>
      <c r="C8" s="125"/>
      <c r="D8" s="23"/>
      <c r="E8" s="23"/>
      <c r="F8" s="23"/>
    </row>
    <row r="9" ht="18.75" customHeight="1" spans="1:6">
      <c r="A9" s="155" t="s">
        <v>55</v>
      </c>
      <c r="B9" s="156"/>
      <c r="C9" s="26"/>
      <c r="D9" s="23"/>
      <c r="E9" s="23"/>
      <c r="F9" s="23"/>
    </row>
    <row r="10" s="98" customFormat="1" ht="19" customHeight="1" spans="1:6">
      <c r="A10" s="128" t="s">
        <v>346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4"/>
  <sheetViews>
    <sheetView showZeros="0" workbookViewId="0">
      <selection activeCell="G18" sqref="G18"/>
    </sheetView>
  </sheetViews>
  <sheetFormatPr defaultColWidth="9.14583333333333" defaultRowHeight="14.25" customHeight="1"/>
  <cols>
    <col min="1" max="1" width="27.25" customWidth="1"/>
    <col min="2" max="2" width="10" customWidth="1"/>
    <col min="3" max="3" width="21.25" customWidth="1"/>
    <col min="4" max="4" width="7.70833333333333" customWidth="1"/>
    <col min="5" max="5" width="5.375" customWidth="1"/>
    <col min="6" max="6" width="11.25" customWidth="1"/>
    <col min="7" max="7" width="11.5" customWidth="1"/>
    <col min="8" max="8" width="14.375" customWidth="1"/>
    <col min="9" max="9" width="7.625" customWidth="1"/>
    <col min="10" max="10" width="10.375" customWidth="1"/>
    <col min="11" max="11" width="9.75" customWidth="1"/>
    <col min="12" max="12" width="6.25" customWidth="1"/>
    <col min="13" max="14" width="9.875" customWidth="1"/>
    <col min="15" max="15" width="9.625" customWidth="1"/>
    <col min="16" max="16" width="11.5" customWidth="1"/>
    <col min="17" max="17" width="9.875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79"/>
      <c r="P1" s="79"/>
      <c r="Q1" s="64" t="s">
        <v>347</v>
      </c>
    </row>
    <row r="2" ht="35.25" customHeight="1" spans="1:17">
      <c r="A2" s="65" t="str">
        <f>"2026"&amp;"年部门政府采购预算表"</f>
        <v>2026年部门政府采购预算表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105"/>
      <c r="L2" s="5"/>
      <c r="M2" s="5"/>
      <c r="N2" s="5"/>
      <c r="O2" s="105"/>
      <c r="P2" s="105"/>
      <c r="Q2" s="5"/>
    </row>
    <row r="3" ht="18.75" customHeight="1" spans="1:17">
      <c r="A3" s="66" t="str">
        <f>"单位名称："&amp;"耿马傣族佤族自治县红十字会"</f>
        <v>单位名称：耿马傣族佤族自治县红十字会</v>
      </c>
      <c r="B3" s="8"/>
      <c r="C3" s="8"/>
      <c r="D3" s="8"/>
      <c r="E3" s="8"/>
      <c r="F3" s="8"/>
      <c r="G3" s="8"/>
      <c r="H3" s="8"/>
      <c r="I3" s="8"/>
      <c r="J3" s="8"/>
      <c r="O3" s="108"/>
      <c r="P3" s="108"/>
      <c r="Q3" s="64" t="s">
        <v>164</v>
      </c>
    </row>
    <row r="4" ht="18.75" customHeight="1" spans="1:17">
      <c r="A4" s="10" t="s">
        <v>348</v>
      </c>
      <c r="B4" s="110" t="s">
        <v>349</v>
      </c>
      <c r="C4" s="110" t="s">
        <v>350</v>
      </c>
      <c r="D4" s="110" t="s">
        <v>351</v>
      </c>
      <c r="E4" s="110" t="s">
        <v>352</v>
      </c>
      <c r="F4" s="110" t="s">
        <v>353</v>
      </c>
      <c r="G4" s="70" t="s">
        <v>184</v>
      </c>
      <c r="H4" s="70"/>
      <c r="I4" s="70"/>
      <c r="J4" s="70"/>
      <c r="K4" s="112"/>
      <c r="L4" s="70"/>
      <c r="M4" s="70"/>
      <c r="N4" s="70"/>
      <c r="O4" s="113"/>
      <c r="P4" s="112"/>
      <c r="Q4" s="71"/>
    </row>
    <row r="5" ht="18.75" customHeight="1" spans="1:17">
      <c r="A5" s="15"/>
      <c r="B5" s="114"/>
      <c r="C5" s="114"/>
      <c r="D5" s="114"/>
      <c r="E5" s="114"/>
      <c r="F5" s="114"/>
      <c r="G5" s="114" t="s">
        <v>55</v>
      </c>
      <c r="H5" s="114" t="s">
        <v>58</v>
      </c>
      <c r="I5" s="114" t="s">
        <v>354</v>
      </c>
      <c r="J5" s="114" t="s">
        <v>355</v>
      </c>
      <c r="K5" s="129" t="s">
        <v>356</v>
      </c>
      <c r="L5" s="116" t="s">
        <v>77</v>
      </c>
      <c r="M5" s="116"/>
      <c r="N5" s="116"/>
      <c r="O5" s="130"/>
      <c r="P5" s="131"/>
      <c r="Q5" s="119"/>
    </row>
    <row r="6" ht="27" customHeight="1" spans="1:17">
      <c r="A6" s="17"/>
      <c r="B6" s="119"/>
      <c r="C6" s="119"/>
      <c r="D6" s="119"/>
      <c r="E6" s="119"/>
      <c r="F6" s="119"/>
      <c r="G6" s="119"/>
      <c r="H6" s="119" t="s">
        <v>57</v>
      </c>
      <c r="I6" s="119"/>
      <c r="J6" s="119"/>
      <c r="K6" s="120"/>
      <c r="L6" s="119" t="s">
        <v>57</v>
      </c>
      <c r="M6" s="119" t="s">
        <v>64</v>
      </c>
      <c r="N6" s="119" t="s">
        <v>192</v>
      </c>
      <c r="O6" s="121" t="s">
        <v>66</v>
      </c>
      <c r="P6" s="120" t="s">
        <v>67</v>
      </c>
      <c r="Q6" s="119" t="s">
        <v>68</v>
      </c>
    </row>
    <row r="7" ht="18.75" customHeight="1" spans="1:17">
      <c r="A7" s="92">
        <v>1</v>
      </c>
      <c r="B7" s="132">
        <v>2</v>
      </c>
      <c r="C7" s="132">
        <v>3</v>
      </c>
      <c r="D7" s="92">
        <v>4</v>
      </c>
      <c r="E7" s="132">
        <v>5</v>
      </c>
      <c r="F7" s="132">
        <v>6</v>
      </c>
      <c r="G7" s="92">
        <v>7</v>
      </c>
      <c r="H7" s="132">
        <v>8</v>
      </c>
      <c r="I7" s="132">
        <v>9</v>
      </c>
      <c r="J7" s="92">
        <v>10</v>
      </c>
      <c r="K7" s="132">
        <v>11</v>
      </c>
      <c r="L7" s="132">
        <v>12</v>
      </c>
      <c r="M7" s="92">
        <v>13</v>
      </c>
      <c r="N7" s="132">
        <v>14</v>
      </c>
      <c r="O7" s="132">
        <v>15</v>
      </c>
      <c r="P7" s="92">
        <v>16</v>
      </c>
      <c r="Q7" s="132">
        <v>17</v>
      </c>
    </row>
    <row r="8" ht="18.75" customHeight="1" spans="1:17">
      <c r="A8" s="123" t="s">
        <v>70</v>
      </c>
      <c r="B8" s="124"/>
      <c r="C8" s="124"/>
      <c r="D8" s="124"/>
      <c r="E8" s="133"/>
      <c r="F8" s="23">
        <v>8650</v>
      </c>
      <c r="G8" s="23">
        <v>19150</v>
      </c>
      <c r="H8" s="23">
        <v>19150</v>
      </c>
      <c r="I8" s="23"/>
      <c r="J8" s="23"/>
      <c r="K8" s="23"/>
      <c r="L8" s="23"/>
      <c r="M8" s="23"/>
      <c r="N8" s="23"/>
      <c r="O8" s="23"/>
      <c r="P8" s="23"/>
      <c r="Q8" s="23"/>
    </row>
    <row r="9" ht="18.75" customHeight="1" spans="1:17">
      <c r="A9" s="134" t="s">
        <v>70</v>
      </c>
      <c r="B9" s="124"/>
      <c r="C9" s="124"/>
      <c r="D9" s="124"/>
      <c r="E9" s="133"/>
      <c r="F9" s="23">
        <v>8650</v>
      </c>
      <c r="G9" s="23">
        <v>19150</v>
      </c>
      <c r="H9" s="23">
        <v>19150</v>
      </c>
      <c r="I9" s="23"/>
      <c r="J9" s="23"/>
      <c r="K9" s="23"/>
      <c r="L9" s="23"/>
      <c r="M9" s="23"/>
      <c r="N9" s="23"/>
      <c r="O9" s="23"/>
      <c r="P9" s="23"/>
      <c r="Q9" s="23"/>
    </row>
    <row r="10" ht="18.75" customHeight="1" spans="1:17">
      <c r="A10" s="260" t="s">
        <v>235</v>
      </c>
      <c r="B10" s="124" t="s">
        <v>357</v>
      </c>
      <c r="C10" s="124" t="s">
        <v>358</v>
      </c>
      <c r="D10" s="124" t="s">
        <v>359</v>
      </c>
      <c r="E10" s="136">
        <v>1</v>
      </c>
      <c r="F10" s="23"/>
      <c r="G10" s="23">
        <v>8000</v>
      </c>
      <c r="H10" s="23">
        <v>8000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18.75" customHeight="1" spans="1:17">
      <c r="A11" s="260" t="s">
        <v>235</v>
      </c>
      <c r="B11" s="124" t="s">
        <v>360</v>
      </c>
      <c r="C11" s="124" t="s">
        <v>361</v>
      </c>
      <c r="D11" s="124" t="s">
        <v>359</v>
      </c>
      <c r="E11" s="136">
        <v>1</v>
      </c>
      <c r="F11" s="23">
        <v>7000</v>
      </c>
      <c r="G11" s="23">
        <v>7000</v>
      </c>
      <c r="H11" s="23">
        <v>7000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18.75" customHeight="1" spans="1:17">
      <c r="A12" s="260" t="s">
        <v>235</v>
      </c>
      <c r="B12" s="124" t="s">
        <v>362</v>
      </c>
      <c r="C12" s="124" t="s">
        <v>363</v>
      </c>
      <c r="D12" s="124" t="s">
        <v>364</v>
      </c>
      <c r="E12" s="136">
        <v>1</v>
      </c>
      <c r="F12" s="23"/>
      <c r="G12" s="23">
        <v>2500</v>
      </c>
      <c r="H12" s="23">
        <v>2500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18.75" customHeight="1" spans="1:17">
      <c r="A13" s="260" t="s">
        <v>219</v>
      </c>
      <c r="B13" s="124" t="s">
        <v>365</v>
      </c>
      <c r="C13" s="124" t="s">
        <v>366</v>
      </c>
      <c r="D13" s="124" t="s">
        <v>359</v>
      </c>
      <c r="E13" s="136">
        <v>1</v>
      </c>
      <c r="F13" s="23">
        <v>1650</v>
      </c>
      <c r="G13" s="23">
        <v>1650</v>
      </c>
      <c r="H13" s="23">
        <v>1650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18.75" customHeight="1" spans="1:17">
      <c r="A14" s="126" t="s">
        <v>55</v>
      </c>
      <c r="B14" s="26"/>
      <c r="C14" s="26"/>
      <c r="D14" s="26"/>
      <c r="E14" s="26"/>
      <c r="F14" s="23">
        <v>8650</v>
      </c>
      <c r="G14" s="23">
        <v>19150</v>
      </c>
      <c r="H14" s="23">
        <v>19150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I14" sqref="I14"/>
    </sheetView>
  </sheetViews>
  <sheetFormatPr defaultColWidth="9.14583333333333" defaultRowHeight="14.25" customHeight="1"/>
  <cols>
    <col min="1" max="1" width="31.4270833333333" customWidth="1"/>
    <col min="2" max="3" width="18.875" customWidth="1"/>
    <col min="4" max="4" width="8.25" customWidth="1"/>
    <col min="5" max="5" width="14.375" customWidth="1"/>
    <col min="6" max="6" width="12.125" customWidth="1"/>
    <col min="7" max="7" width="13.25" customWidth="1"/>
    <col min="8" max="8" width="12.125" customWidth="1"/>
    <col min="9" max="9" width="13.5" customWidth="1"/>
    <col min="10" max="11" width="9.875" customWidth="1"/>
    <col min="12" max="12" width="11.875" customWidth="1"/>
    <col min="13" max="13" width="10.75" customWidth="1"/>
    <col min="14" max="14" width="9.875" customWidth="1"/>
  </cols>
  <sheetData>
    <row r="1" ht="13.5" customHeight="1" spans="1:14">
      <c r="A1" s="99"/>
      <c r="B1" s="99"/>
      <c r="C1" s="100"/>
      <c r="D1" s="99"/>
      <c r="E1" s="99"/>
      <c r="F1" s="99"/>
      <c r="G1" s="99"/>
      <c r="H1" s="101"/>
      <c r="I1" s="90"/>
      <c r="J1" s="90"/>
      <c r="K1" s="90"/>
      <c r="L1" s="79"/>
      <c r="M1" s="102"/>
      <c r="N1" s="103" t="s">
        <v>367</v>
      </c>
    </row>
    <row r="2" ht="34.5" customHeight="1" spans="1:14">
      <c r="A2" s="65" t="str">
        <f>"2026"&amp;"年部门政府购买服务预算表"</f>
        <v>2026年部门政府购买服务预算表</v>
      </c>
      <c r="B2" s="104"/>
      <c r="C2" s="105"/>
      <c r="D2" s="104"/>
      <c r="E2" s="104"/>
      <c r="F2" s="104"/>
      <c r="G2" s="104"/>
      <c r="H2" s="106"/>
      <c r="I2" s="104"/>
      <c r="J2" s="104"/>
      <c r="K2" s="104"/>
      <c r="L2" s="105"/>
      <c r="M2" s="106"/>
      <c r="N2" s="104"/>
    </row>
    <row r="3" ht="18.75" customHeight="1" spans="1:14">
      <c r="A3" s="87" t="str">
        <f>"单位名称："&amp;"耿马傣族佤族自治县红十字会"</f>
        <v>单位名称：耿马傣族佤族自治县红十字会</v>
      </c>
      <c r="B3" s="88"/>
      <c r="C3" s="107"/>
      <c r="D3" s="88"/>
      <c r="E3" s="88"/>
      <c r="F3" s="88"/>
      <c r="G3" s="88"/>
      <c r="H3" s="101"/>
      <c r="I3" s="90"/>
      <c r="J3" s="90"/>
      <c r="K3" s="90"/>
      <c r="L3" s="108"/>
      <c r="M3" s="109"/>
      <c r="N3" s="103" t="s">
        <v>164</v>
      </c>
    </row>
    <row r="4" ht="18.75" customHeight="1" spans="1:14">
      <c r="A4" s="10" t="s">
        <v>348</v>
      </c>
      <c r="B4" s="110" t="s">
        <v>368</v>
      </c>
      <c r="C4" s="111" t="s">
        <v>369</v>
      </c>
      <c r="D4" s="70" t="s">
        <v>184</v>
      </c>
      <c r="E4" s="70"/>
      <c r="F4" s="70"/>
      <c r="G4" s="70"/>
      <c r="H4" s="112"/>
      <c r="I4" s="70"/>
      <c r="J4" s="70"/>
      <c r="K4" s="70"/>
      <c r="L4" s="113"/>
      <c r="M4" s="112"/>
      <c r="N4" s="71"/>
    </row>
    <row r="5" ht="18.75" customHeight="1" spans="1:14">
      <c r="A5" s="15"/>
      <c r="B5" s="114"/>
      <c r="C5" s="115"/>
      <c r="D5" s="114" t="s">
        <v>55</v>
      </c>
      <c r="E5" s="114" t="s">
        <v>58</v>
      </c>
      <c r="F5" s="114" t="s">
        <v>370</v>
      </c>
      <c r="G5" s="114" t="s">
        <v>355</v>
      </c>
      <c r="H5" s="115" t="s">
        <v>356</v>
      </c>
      <c r="I5" s="116" t="s">
        <v>77</v>
      </c>
      <c r="J5" s="116"/>
      <c r="K5" s="116"/>
      <c r="L5" s="117"/>
      <c r="M5" s="118"/>
      <c r="N5" s="119"/>
    </row>
    <row r="6" ht="28.8" spans="1:14">
      <c r="A6" s="17"/>
      <c r="B6" s="119"/>
      <c r="C6" s="120"/>
      <c r="D6" s="119"/>
      <c r="E6" s="119"/>
      <c r="F6" s="119"/>
      <c r="G6" s="119"/>
      <c r="H6" s="120"/>
      <c r="I6" s="119" t="s">
        <v>57</v>
      </c>
      <c r="J6" s="119" t="s">
        <v>64</v>
      </c>
      <c r="K6" s="119" t="s">
        <v>192</v>
      </c>
      <c r="L6" s="121" t="s">
        <v>66</v>
      </c>
      <c r="M6" s="120" t="s">
        <v>67</v>
      </c>
      <c r="N6" s="119" t="s">
        <v>68</v>
      </c>
    </row>
    <row r="7" ht="18.75" customHeight="1" spans="1:14">
      <c r="A7" s="122">
        <v>1</v>
      </c>
      <c r="B7" s="122">
        <v>2</v>
      </c>
      <c r="C7" s="122">
        <v>3</v>
      </c>
      <c r="D7" s="122">
        <v>4</v>
      </c>
      <c r="E7" s="122">
        <v>5</v>
      </c>
      <c r="F7" s="122">
        <v>6</v>
      </c>
      <c r="G7" s="122">
        <v>7</v>
      </c>
      <c r="H7" s="122">
        <v>8</v>
      </c>
      <c r="I7" s="122">
        <v>9</v>
      </c>
      <c r="J7" s="122">
        <v>10</v>
      </c>
      <c r="K7" s="122">
        <v>11</v>
      </c>
      <c r="L7" s="122">
        <v>12</v>
      </c>
      <c r="M7" s="122">
        <v>13</v>
      </c>
      <c r="N7" s="122">
        <v>14</v>
      </c>
    </row>
    <row r="8" ht="18.75" customHeight="1" spans="1:14">
      <c r="A8" s="123"/>
      <c r="B8" s="124"/>
      <c r="C8" s="12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123"/>
      <c r="B9" s="124"/>
      <c r="C9" s="1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18.75" customHeight="1" spans="1:14">
      <c r="A10" s="126" t="s">
        <v>55</v>
      </c>
      <c r="B10" s="26"/>
      <c r="C10" s="12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="98" customFormat="1" ht="21" customHeight="1" spans="1:14">
      <c r="A11" s="98" t="s">
        <v>371</v>
      </c>
      <c r="B11" s="128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7"/>
  <sheetViews>
    <sheetView showZeros="0" workbookViewId="0">
      <selection activeCell="B11" sqref="B11"/>
    </sheetView>
  </sheetViews>
  <sheetFormatPr defaultColWidth="9.14583333333333" defaultRowHeight="14.25" customHeight="1" outlineLevelRow="6" outlineLevelCol="7"/>
  <cols>
    <col min="1" max="1" width="37.7083333333333" customWidth="1"/>
    <col min="2" max="2" width="9.5" customWidth="1"/>
    <col min="3" max="3" width="16.75" customWidth="1"/>
    <col min="4" max="4" width="17.5" customWidth="1"/>
    <col min="5" max="5" width="16.25" customWidth="1"/>
    <col min="6" max="6" width="12.875" customWidth="1"/>
    <col min="7" max="7" width="17.75" customWidth="1"/>
    <col min="8" max="8" width="16.125" customWidth="1"/>
  </cols>
  <sheetData>
    <row r="1" ht="13.5" customHeight="1" spans="1:8">
      <c r="A1" s="2"/>
      <c r="B1" s="2"/>
      <c r="C1" s="2"/>
      <c r="D1" s="85"/>
      <c r="H1" s="79" t="s">
        <v>372</v>
      </c>
    </row>
    <row r="2" ht="27.75" customHeight="1" spans="1:8">
      <c r="A2" s="86" t="str">
        <f>"2026"&amp;"年县对下转移支付预算表"</f>
        <v>2026年县对下转移支付预算表</v>
      </c>
      <c r="B2" s="5"/>
      <c r="C2" s="5"/>
      <c r="D2" s="5"/>
      <c r="E2" s="5"/>
      <c r="F2" s="5"/>
      <c r="G2" s="5"/>
      <c r="H2" s="5"/>
    </row>
    <row r="3" ht="18.75" customHeight="1" spans="1:8">
      <c r="A3" s="87" t="str">
        <f>"单位名称："&amp;"耿马傣族佤族自治县红十字会"</f>
        <v>单位名称：耿马傣族佤族自治县红十字会</v>
      </c>
      <c r="B3" s="88"/>
      <c r="C3" s="88"/>
      <c r="D3" s="89"/>
      <c r="E3" s="90"/>
      <c r="F3" s="90"/>
      <c r="G3" s="90"/>
      <c r="H3" s="79" t="s">
        <v>164</v>
      </c>
    </row>
    <row r="4" ht="18.75" customHeight="1" spans="1:8">
      <c r="A4" s="91" t="s">
        <v>373</v>
      </c>
      <c r="B4" s="11" t="s">
        <v>184</v>
      </c>
      <c r="C4" s="12"/>
      <c r="D4" s="12"/>
      <c r="E4" s="11" t="s">
        <v>374</v>
      </c>
      <c r="F4" s="12"/>
      <c r="G4" s="12"/>
      <c r="H4" s="13"/>
    </row>
    <row r="5" ht="18.75" customHeight="1" spans="1:8">
      <c r="A5" s="92"/>
      <c r="B5" s="93" t="s">
        <v>55</v>
      </c>
      <c r="C5" s="10" t="s">
        <v>58</v>
      </c>
      <c r="D5" s="94" t="s">
        <v>370</v>
      </c>
      <c r="E5" s="95" t="s">
        <v>375</v>
      </c>
      <c r="F5" s="95" t="s">
        <v>375</v>
      </c>
      <c r="G5" s="95" t="s">
        <v>375</v>
      </c>
      <c r="H5" s="96" t="s">
        <v>375</v>
      </c>
    </row>
    <row r="6" ht="18.75" customHeight="1" spans="1:8">
      <c r="A6" s="95">
        <v>1</v>
      </c>
      <c r="B6" s="95">
        <v>2</v>
      </c>
      <c r="C6" s="95">
        <v>3</v>
      </c>
      <c r="D6" s="97">
        <v>4</v>
      </c>
      <c r="E6" s="95">
        <v>5</v>
      </c>
      <c r="F6" s="95">
        <v>6</v>
      </c>
      <c r="G6" s="95">
        <v>7</v>
      </c>
      <c r="H6" s="95">
        <v>8</v>
      </c>
    </row>
    <row r="7" customHeight="1" spans="1:8">
      <c r="A7" t="s">
        <v>376</v>
      </c>
    </row>
  </sheetData>
  <mergeCells count="5">
    <mergeCell ref="A2:H2"/>
    <mergeCell ref="A3:G3"/>
    <mergeCell ref="B4:D4"/>
    <mergeCell ref="E4:H4"/>
    <mergeCell ref="A4:A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showZeros="0" workbookViewId="0">
      <selection activeCell="B13" sqref="B13"/>
    </sheetView>
  </sheetViews>
  <sheetFormatPr defaultColWidth="9.14583333333333" defaultRowHeight="12" customHeight="1" outlineLevelRow="5"/>
  <cols>
    <col min="1" max="1" width="34.28125" customWidth="1"/>
    <col min="2" max="2" width="27" customWidth="1"/>
    <col min="3" max="3" width="13.875" customWidth="1"/>
    <col min="4" max="4" width="18.875" customWidth="1"/>
    <col min="5" max="5" width="15.375" customWidth="1"/>
    <col min="6" max="6" width="11.28125" customWidth="1"/>
    <col min="7" max="7" width="14.625" customWidth="1"/>
    <col min="8" max="8" width="12.875" customWidth="1"/>
    <col min="9" max="9" width="10.25" customWidth="1"/>
    <col min="10" max="10" width="13.25" customWidth="1"/>
  </cols>
  <sheetData>
    <row r="1" ht="19.5" customHeight="1" spans="1:10">
      <c r="J1" s="79" t="s">
        <v>377</v>
      </c>
    </row>
    <row r="2" ht="36" customHeight="1" spans="1:10">
      <c r="A2" s="4" t="str">
        <f>"2026"&amp;"年县对下转移支付绩效目标表"</f>
        <v>2026年县对下转移支付绩效目标表</v>
      </c>
      <c r="B2" s="5"/>
      <c r="C2" s="5"/>
      <c r="D2" s="5"/>
      <c r="E2" s="5"/>
      <c r="F2" s="80"/>
      <c r="G2" s="5"/>
      <c r="H2" s="80"/>
      <c r="I2" s="80"/>
      <c r="J2" s="5"/>
    </row>
    <row r="3" ht="18.75" customHeight="1" spans="1:10">
      <c r="A3" s="81" t="str">
        <f>"单位名称："&amp;"耿马傣族佤族自治县红十字会"</f>
        <v>单位名称：耿马傣族佤族自治县红十字会</v>
      </c>
      <c r="B3" s="82"/>
      <c r="C3" s="82"/>
      <c r="D3" s="82"/>
      <c r="E3" s="82"/>
      <c r="F3" s="83"/>
      <c r="G3" s="82"/>
      <c r="H3" s="83"/>
    </row>
    <row r="4" ht="18.75" customHeight="1" spans="1:10">
      <c r="A4" s="72" t="s">
        <v>262</v>
      </c>
      <c r="B4" s="72" t="s">
        <v>263</v>
      </c>
      <c r="C4" s="72" t="s">
        <v>264</v>
      </c>
      <c r="D4" s="72" t="s">
        <v>265</v>
      </c>
      <c r="E4" s="72" t="s">
        <v>266</v>
      </c>
      <c r="F4" s="84" t="s">
        <v>267</v>
      </c>
      <c r="G4" s="72" t="s">
        <v>268</v>
      </c>
      <c r="H4" s="84" t="s">
        <v>269</v>
      </c>
      <c r="I4" s="84" t="s">
        <v>270</v>
      </c>
      <c r="J4" s="72" t="s">
        <v>271</v>
      </c>
    </row>
    <row r="5" ht="18.7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84">
        <v>6</v>
      </c>
      <c r="G5" s="72">
        <v>7</v>
      </c>
      <c r="H5" s="84">
        <v>8</v>
      </c>
      <c r="I5" s="84">
        <v>9</v>
      </c>
      <c r="J5" s="72">
        <v>10</v>
      </c>
    </row>
    <row r="6" customHeight="1" spans="1:10">
      <c r="A6" t="s">
        <v>376</v>
      </c>
    </row>
  </sheetData>
  <mergeCells count="2">
    <mergeCell ref="A2:J2"/>
    <mergeCell ref="A3:H3"/>
  </mergeCells>
  <pageMargins left="0.75" right="0.75" top="1" bottom="1" header="0.5" footer="0.5"/>
  <pageSetup paperSize="9" scale="8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23" sqref="D23"/>
    </sheetView>
  </sheetViews>
  <sheetFormatPr defaultColWidth="9.14583333333333" defaultRowHeight="12" customHeight="1" outlineLevelCol="7"/>
  <cols>
    <col min="1" max="1" width="29" customWidth="1"/>
    <col min="2" max="2" width="16.25" customWidth="1"/>
    <col min="3" max="3" width="21" customWidth="1"/>
    <col min="4" max="4" width="15.375" customWidth="1"/>
    <col min="5" max="5" width="13.125" customWidth="1"/>
    <col min="6" max="6" width="15.375" customWidth="1"/>
    <col min="7" max="7" width="18.875" customWidth="1"/>
    <col min="8" max="8" width="16" customWidth="1"/>
  </cols>
  <sheetData>
    <row r="1" ht="14.25" customHeight="1" spans="1:8">
      <c r="H1" s="64" t="s">
        <v>378</v>
      </c>
    </row>
    <row r="2" ht="34.5" customHeight="1" spans="1:8">
      <c r="A2" s="65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8.75" customHeight="1" spans="1:8">
      <c r="A3" s="66" t="str">
        <f>"单位名称："&amp;"耿马傣族佤族自治县红十字会"</f>
        <v>单位名称：耿马傣族佤族自治县红十字会</v>
      </c>
      <c r="B3" s="7"/>
      <c r="C3" s="67"/>
      <c r="H3" s="68" t="s">
        <v>164</v>
      </c>
    </row>
    <row r="4" ht="18.75" customHeight="1" spans="1:8">
      <c r="A4" s="10" t="s">
        <v>177</v>
      </c>
      <c r="B4" s="10" t="s">
        <v>379</v>
      </c>
      <c r="C4" s="10" t="s">
        <v>380</v>
      </c>
      <c r="D4" s="10" t="s">
        <v>381</v>
      </c>
      <c r="E4" s="10" t="s">
        <v>382</v>
      </c>
      <c r="F4" s="69" t="s">
        <v>383</v>
      </c>
      <c r="G4" s="70"/>
      <c r="H4" s="71"/>
    </row>
    <row r="5" ht="18.75" customHeight="1" spans="1:8">
      <c r="A5" s="17"/>
      <c r="B5" s="17"/>
      <c r="C5" s="17"/>
      <c r="D5" s="17"/>
      <c r="E5" s="17"/>
      <c r="F5" s="72" t="s">
        <v>352</v>
      </c>
      <c r="G5" s="72" t="s">
        <v>384</v>
      </c>
      <c r="H5" s="72" t="s">
        <v>385</v>
      </c>
    </row>
    <row r="6" ht="18.75" customHeight="1" spans="1:8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4">
        <v>7</v>
      </c>
      <c r="H6" s="73">
        <v>8</v>
      </c>
    </row>
    <row r="7" ht="18.75" customHeight="1" spans="1:8">
      <c r="A7" s="75"/>
      <c r="B7" s="75"/>
      <c r="C7" s="75"/>
      <c r="D7" s="75"/>
      <c r="E7" s="76"/>
      <c r="F7" s="77"/>
      <c r="G7" s="23"/>
      <c r="H7" s="23"/>
    </row>
    <row r="8" ht="18.75" customHeight="1" spans="1:8">
      <c r="A8" s="76" t="s">
        <v>55</v>
      </c>
      <c r="B8" s="78"/>
      <c r="C8" s="78"/>
      <c r="D8" s="78"/>
      <c r="E8" s="78"/>
      <c r="F8" s="77"/>
      <c r="G8" s="23"/>
      <c r="H8" s="23"/>
    </row>
    <row r="9" customHeight="1" spans="1:8">
      <c r="A9" t="s">
        <v>386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H17" sqref="H17"/>
    </sheetView>
  </sheetViews>
  <sheetFormatPr defaultColWidth="20.3958333333333" defaultRowHeight="14.25" customHeight="1"/>
  <cols>
    <col min="1" max="16384" width="20.3958333333333" style="27" customWidth="1"/>
  </cols>
  <sheetData>
    <row r="1" ht="13.5" customHeight="1" spans="1:11">
      <c r="D1" s="28"/>
      <c r="E1" s="28"/>
      <c r="F1" s="28"/>
      <c r="G1" s="28"/>
      <c r="K1" s="29" t="s">
        <v>387</v>
      </c>
    </row>
    <row r="2" ht="27.75" customHeight="1" spans="1:11">
      <c r="A2" s="30" t="s">
        <v>388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">
        <v>389</v>
      </c>
      <c r="B3" s="32"/>
      <c r="C3" s="32"/>
      <c r="D3" s="32"/>
      <c r="E3" s="32"/>
      <c r="F3" s="32"/>
      <c r="G3" s="32"/>
      <c r="H3" s="33"/>
      <c r="I3" s="33"/>
      <c r="J3" s="33"/>
      <c r="K3" s="34" t="s">
        <v>164</v>
      </c>
    </row>
    <row r="4" ht="21.75" customHeight="1" spans="1:11">
      <c r="A4" s="35" t="s">
        <v>248</v>
      </c>
      <c r="B4" s="35" t="s">
        <v>179</v>
      </c>
      <c r="C4" s="35" t="s">
        <v>249</v>
      </c>
      <c r="D4" s="36" t="s">
        <v>180</v>
      </c>
      <c r="E4" s="36" t="s">
        <v>181</v>
      </c>
      <c r="F4" s="36" t="s">
        <v>250</v>
      </c>
      <c r="G4" s="36" t="s">
        <v>251</v>
      </c>
      <c r="H4" s="37" t="s">
        <v>55</v>
      </c>
      <c r="I4" s="38" t="s">
        <v>390</v>
      </c>
      <c r="J4" s="39"/>
      <c r="K4" s="40"/>
    </row>
    <row r="5" ht="21.75" customHeight="1" spans="1:11">
      <c r="A5" s="41"/>
      <c r="B5" s="41"/>
      <c r="C5" s="41"/>
      <c r="D5" s="42"/>
      <c r="E5" s="42"/>
      <c r="F5" s="42"/>
      <c r="G5" s="42"/>
      <c r="H5" s="43"/>
      <c r="I5" s="36" t="s">
        <v>58</v>
      </c>
      <c r="J5" s="36" t="s">
        <v>59</v>
      </c>
      <c r="K5" s="36" t="s">
        <v>60</v>
      </c>
    </row>
    <row r="6" ht="40.5" customHeight="1" spans="1:11">
      <c r="A6" s="44"/>
      <c r="B6" s="44"/>
      <c r="C6" s="44"/>
      <c r="D6" s="45"/>
      <c r="E6" s="45"/>
      <c r="F6" s="45"/>
      <c r="G6" s="45"/>
      <c r="H6" s="46"/>
      <c r="I6" s="45" t="s">
        <v>57</v>
      </c>
      <c r="J6" s="45"/>
      <c r="K6" s="45"/>
    </row>
    <row r="7" ht="15" customHeight="1" spans="1:11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48">
        <v>10</v>
      </c>
      <c r="K7" s="48">
        <v>11</v>
      </c>
    </row>
    <row r="8" customFormat="1" ht="18.75" customHeight="1" spans="1:11">
      <c r="A8" s="49"/>
      <c r="B8" s="50"/>
      <c r="C8" s="50"/>
      <c r="D8" s="51"/>
      <c r="E8" s="23"/>
      <c r="F8" s="23"/>
      <c r="G8" s="52"/>
      <c r="H8" s="53"/>
      <c r="I8" s="53"/>
      <c r="J8" s="53"/>
      <c r="K8" s="54"/>
    </row>
    <row r="9" customFormat="1" ht="18.75" customHeight="1" spans="1:11">
      <c r="A9" s="55"/>
      <c r="B9" s="49"/>
      <c r="C9" s="49"/>
      <c r="D9" s="51"/>
      <c r="E9" s="23"/>
      <c r="F9" s="23"/>
      <c r="G9" s="52"/>
      <c r="H9" s="56"/>
      <c r="I9" s="56"/>
      <c r="J9" s="56"/>
      <c r="K9" s="57"/>
    </row>
    <row r="10" customFormat="1" ht="18.75" customHeight="1" spans="1:11">
      <c r="A10" s="49"/>
      <c r="B10" s="50"/>
      <c r="C10" s="50"/>
      <c r="D10" s="51"/>
      <c r="E10" s="23"/>
      <c r="F10" s="23"/>
      <c r="G10" s="52"/>
      <c r="H10" s="56"/>
      <c r="I10" s="56"/>
      <c r="J10" s="56"/>
      <c r="K10" s="57"/>
    </row>
    <row r="11" customFormat="1" ht="18.75" customHeight="1" spans="1:11">
      <c r="A11" s="55"/>
      <c r="B11" s="49"/>
      <c r="C11" s="49"/>
      <c r="D11" s="51"/>
      <c r="E11" s="23"/>
      <c r="F11" s="23"/>
      <c r="G11" s="52"/>
      <c r="H11" s="56"/>
      <c r="I11" s="56"/>
      <c r="J11" s="56"/>
      <c r="K11" s="57"/>
    </row>
    <row r="12" customFormat="1" ht="18.75" customHeight="1" spans="1:11">
      <c r="A12" s="49"/>
      <c r="B12" s="50"/>
      <c r="C12" s="50"/>
      <c r="D12" s="51"/>
      <c r="E12" s="23"/>
      <c r="F12" s="23"/>
      <c r="G12" s="52"/>
      <c r="H12" s="56"/>
      <c r="I12" s="56"/>
      <c r="J12" s="56"/>
      <c r="K12" s="57"/>
    </row>
    <row r="13" customFormat="1" ht="18.75" customHeight="1" spans="1:11">
      <c r="A13" s="55"/>
      <c r="B13" s="49"/>
      <c r="C13" s="49"/>
      <c r="D13" s="51"/>
      <c r="E13" s="23"/>
      <c r="F13" s="23"/>
      <c r="G13" s="52"/>
      <c r="H13" s="56"/>
      <c r="I13" s="56"/>
      <c r="J13" s="56"/>
      <c r="K13" s="57"/>
    </row>
    <row r="14" customFormat="1" ht="18.75" customHeight="1" spans="1:11">
      <c r="A14" s="49"/>
      <c r="B14" s="50"/>
      <c r="C14" s="50"/>
      <c r="D14" s="51"/>
      <c r="E14" s="23"/>
      <c r="F14" s="23"/>
      <c r="G14" s="52"/>
      <c r="H14" s="56"/>
      <c r="I14" s="56"/>
      <c r="J14" s="56"/>
      <c r="K14" s="57"/>
    </row>
    <row r="15" customFormat="1" ht="18.75" customHeight="1" spans="1:11">
      <c r="A15" s="55"/>
      <c r="B15" s="49"/>
      <c r="C15" s="49"/>
      <c r="D15" s="51"/>
      <c r="E15" s="23"/>
      <c r="F15" s="23"/>
      <c r="G15" s="52"/>
      <c r="H15" s="58"/>
      <c r="I15" s="58"/>
      <c r="J15" s="58"/>
      <c r="K15" s="59"/>
    </row>
    <row r="16" ht="18.75" customHeight="1" spans="1:11">
      <c r="A16" s="60" t="s">
        <v>115</v>
      </c>
      <c r="B16" s="61"/>
      <c r="C16" s="61"/>
      <c r="D16" s="61"/>
      <c r="E16" s="61"/>
      <c r="F16" s="61"/>
      <c r="G16" s="62"/>
      <c r="H16" s="63"/>
      <c r="I16" s="63"/>
      <c r="J16" s="63"/>
      <c r="K16" s="63"/>
    </row>
    <row r="17" customHeight="1" spans="1:1">
      <c r="A17" s="27" t="s">
        <v>391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A3" sqref="A3:D3"/>
    </sheetView>
  </sheetViews>
  <sheetFormatPr defaultColWidth="9.14583333333333" defaultRowHeight="14.25" customHeight="1" outlineLevelCol="6"/>
  <cols>
    <col min="1" max="1" width="29.4270833333333" customWidth="1"/>
    <col min="2" max="2" width="23.1458333333333" customWidth="1"/>
    <col min="3" max="3" width="23.5" customWidth="1"/>
    <col min="4" max="4" width="16.3020833333333" customWidth="1"/>
    <col min="5" max="5" width="17.125" customWidth="1"/>
    <col min="6" max="6" width="16" customWidth="1"/>
    <col min="7" max="7" width="18.625" customWidth="1"/>
  </cols>
  <sheetData>
    <row r="1" ht="18.75" customHeight="1" spans="1:7">
      <c r="D1" s="1"/>
      <c r="E1" s="2"/>
      <c r="F1" s="2"/>
      <c r="G1" s="3" t="s">
        <v>392</v>
      </c>
    </row>
    <row r="2" ht="36.75" customHeight="1" spans="1:7">
      <c r="A2" s="4" t="str">
        <f>"2026"&amp;"年部门项目中期规划预算表"</f>
        <v>2026年部门项目中期规划预算表</v>
      </c>
      <c r="B2" s="5"/>
      <c r="C2" s="5"/>
      <c r="D2" s="5"/>
      <c r="E2" s="5"/>
      <c r="F2" s="5"/>
      <c r="G2" s="5"/>
    </row>
    <row r="3" ht="18.75" customHeight="1" spans="1:7">
      <c r="A3" s="6" t="str">
        <f>"单位名称："&amp;"耿马傣族佤族自治县红十字会"</f>
        <v>单位名称：耿马傣族佤族自治县红十字会</v>
      </c>
      <c r="B3" s="7"/>
      <c r="C3" s="7"/>
      <c r="D3" s="7"/>
      <c r="E3" s="8"/>
      <c r="F3" s="8"/>
      <c r="G3" s="3" t="s">
        <v>164</v>
      </c>
    </row>
    <row r="4" ht="18.75" customHeight="1" spans="1:7">
      <c r="A4" s="9" t="s">
        <v>249</v>
      </c>
      <c r="B4" s="9" t="s">
        <v>248</v>
      </c>
      <c r="C4" s="9" t="s">
        <v>179</v>
      </c>
      <c r="D4" s="10" t="s">
        <v>393</v>
      </c>
      <c r="E4" s="11" t="s">
        <v>58</v>
      </c>
      <c r="F4" s="12"/>
      <c r="G4" s="13"/>
    </row>
    <row r="5" ht="18.75" customHeight="1" spans="1:7">
      <c r="A5" s="14"/>
      <c r="B5" s="14"/>
      <c r="C5" s="14"/>
      <c r="D5" s="15"/>
      <c r="E5" s="9" t="str">
        <f>"2026"&amp;"年"</f>
        <v>2026年</v>
      </c>
      <c r="F5" s="9" t="str">
        <f>"2026"+1&amp;"年"</f>
        <v>2027年</v>
      </c>
      <c r="G5" s="9" t="str">
        <f>"2026"+2&amp;"年"</f>
        <v>2028年</v>
      </c>
    </row>
    <row r="6" ht="18.75" customHeight="1" spans="1:7">
      <c r="A6" s="16"/>
      <c r="B6" s="16"/>
      <c r="C6" s="16"/>
      <c r="D6" s="17"/>
      <c r="E6" s="16" t="s">
        <v>57</v>
      </c>
      <c r="F6" s="16"/>
      <c r="G6" s="16"/>
    </row>
    <row r="7" ht="18.75" customHeight="1" spans="1:7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9">
        <v>7</v>
      </c>
    </row>
    <row r="8" ht="18.75" customHeight="1" spans="1:7">
      <c r="A8" s="20" t="s">
        <v>70</v>
      </c>
      <c r="B8" s="21"/>
      <c r="C8" s="21"/>
      <c r="D8" s="22"/>
      <c r="E8" s="23">
        <v>50000</v>
      </c>
      <c r="F8" s="23"/>
      <c r="G8" s="23"/>
    </row>
    <row r="9" ht="18.75" customHeight="1" spans="1:7">
      <c r="A9" s="24" t="s">
        <v>70</v>
      </c>
      <c r="B9" s="20"/>
      <c r="C9" s="20"/>
      <c r="D9" s="22"/>
      <c r="E9" s="23">
        <v>50000</v>
      </c>
      <c r="F9" s="23"/>
      <c r="G9" s="23"/>
    </row>
    <row r="10" ht="18.75" customHeight="1" spans="1:7">
      <c r="A10" s="25"/>
      <c r="B10" s="20" t="s">
        <v>394</v>
      </c>
      <c r="C10" s="20" t="s">
        <v>257</v>
      </c>
      <c r="D10" s="22" t="s">
        <v>395</v>
      </c>
      <c r="E10" s="23">
        <v>50000</v>
      </c>
      <c r="F10" s="23"/>
      <c r="G10" s="23"/>
    </row>
    <row r="11" ht="18.75" customHeight="1" spans="1:7">
      <c r="A11" s="22" t="s">
        <v>55</v>
      </c>
      <c r="B11" s="26"/>
      <c r="C11" s="26"/>
      <c r="D11" s="26"/>
      <c r="E11" s="23">
        <v>50000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topLeftCell="B1" workbookViewId="0">
      <selection activeCell="B8" sqref="B8"/>
    </sheetView>
  </sheetViews>
  <sheetFormatPr defaultColWidth="9.14583333333333" defaultRowHeight="14.25" customHeight="1"/>
  <cols>
    <col min="1" max="1" width="19.875" customWidth="1"/>
    <col min="2" max="2" width="25" customWidth="1"/>
    <col min="3" max="4" width="11.875" customWidth="1"/>
    <col min="5" max="5" width="15.125" customWidth="1"/>
    <col min="6" max="6" width="11" customWidth="1"/>
    <col min="7" max="7" width="11.75" customWidth="1"/>
    <col min="8" max="8" width="10.5" customWidth="1"/>
    <col min="9" max="9" width="8.75" customWidth="1"/>
    <col min="10" max="10" width="10.375" customWidth="1"/>
    <col min="11" max="11" width="11.875" customWidth="1"/>
    <col min="12" max="12" width="10.125" customWidth="1"/>
    <col min="13" max="13" width="12" customWidth="1"/>
    <col min="14" max="14" width="10.375" customWidth="1"/>
    <col min="15" max="15" width="10.75" customWidth="1"/>
    <col min="16" max="16" width="10.875" customWidth="1"/>
    <col min="17" max="17" width="11.125" customWidth="1"/>
    <col min="18" max="18" width="12.25" customWidth="1"/>
    <col min="19" max="19" width="16.375" customWidth="1"/>
  </cols>
  <sheetData>
    <row r="1" ht="19.5" customHeight="1" spans="1:19">
      <c r="J1" s="214"/>
      <c r="O1" s="100"/>
      <c r="P1" s="100"/>
      <c r="Q1" s="100"/>
      <c r="R1" s="100"/>
      <c r="S1" s="79" t="s">
        <v>52</v>
      </c>
    </row>
    <row r="2" ht="57.75" customHeight="1" spans="1:19">
      <c r="A2" s="173" t="str">
        <f>"2026"&amp;"年部门收入预算表"</f>
        <v>2026年部门收入预算表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5"/>
      <c r="P2" s="225"/>
      <c r="Q2" s="225"/>
      <c r="R2" s="225"/>
      <c r="S2" s="225"/>
    </row>
    <row r="3" ht="18.75" customHeight="1" spans="1:19">
      <c r="A3" s="66" t="str">
        <f>"单位名称："&amp;"耿马傣族佤族自治县红十字会"</f>
        <v>单位名称：耿马傣族佤族自治县红十字会</v>
      </c>
      <c r="B3" s="226"/>
      <c r="C3" s="226"/>
      <c r="D3" s="226"/>
      <c r="E3" s="226"/>
      <c r="F3" s="226"/>
      <c r="G3" s="226"/>
      <c r="H3" s="226"/>
      <c r="I3" s="226"/>
      <c r="J3" s="227"/>
      <c r="K3" s="226"/>
      <c r="L3" s="226"/>
      <c r="M3" s="226"/>
      <c r="N3" s="226"/>
      <c r="O3" s="227"/>
      <c r="P3" s="227"/>
      <c r="Q3" s="227"/>
      <c r="R3" s="227"/>
      <c r="S3" s="79" t="s">
        <v>1</v>
      </c>
    </row>
    <row r="4" ht="18.75" customHeight="1" spans="1:19">
      <c r="A4" s="228" t="s">
        <v>53</v>
      </c>
      <c r="B4" s="229" t="s">
        <v>54</v>
      </c>
      <c r="C4" s="229" t="s">
        <v>55</v>
      </c>
      <c r="D4" s="230" t="s">
        <v>56</v>
      </c>
      <c r="E4" s="231"/>
      <c r="F4" s="231"/>
      <c r="G4" s="231"/>
      <c r="H4" s="231"/>
      <c r="I4" s="231"/>
      <c r="J4" s="232"/>
      <c r="K4" s="231"/>
      <c r="L4" s="231"/>
      <c r="M4" s="231"/>
      <c r="N4" s="233"/>
      <c r="O4" s="230" t="s">
        <v>46</v>
      </c>
      <c r="P4" s="230"/>
      <c r="Q4" s="230"/>
      <c r="R4" s="230"/>
      <c r="S4" s="234"/>
    </row>
    <row r="5" ht="18.75" customHeight="1" spans="1:19">
      <c r="A5" s="235"/>
      <c r="B5" s="236"/>
      <c r="C5" s="236"/>
      <c r="D5" s="237" t="s">
        <v>57</v>
      </c>
      <c r="E5" s="237" t="s">
        <v>58</v>
      </c>
      <c r="F5" s="237" t="s">
        <v>59</v>
      </c>
      <c r="G5" s="237" t="s">
        <v>60</v>
      </c>
      <c r="H5" s="237" t="s">
        <v>61</v>
      </c>
      <c r="I5" s="238" t="s">
        <v>62</v>
      </c>
      <c r="J5" s="238"/>
      <c r="K5" s="238"/>
      <c r="L5" s="238"/>
      <c r="M5" s="238"/>
      <c r="N5" s="239"/>
      <c r="O5" s="237" t="s">
        <v>57</v>
      </c>
      <c r="P5" s="237" t="s">
        <v>58</v>
      </c>
      <c r="Q5" s="237" t="s">
        <v>59</v>
      </c>
      <c r="R5" s="237" t="s">
        <v>60</v>
      </c>
      <c r="S5" s="237" t="s">
        <v>63</v>
      </c>
    </row>
    <row r="6" ht="30" spans="1:19">
      <c r="A6" s="240"/>
      <c r="B6" s="241"/>
      <c r="C6" s="241"/>
      <c r="D6" s="239"/>
      <c r="E6" s="239"/>
      <c r="F6" s="239"/>
      <c r="G6" s="239"/>
      <c r="H6" s="239"/>
      <c r="I6" s="241" t="s">
        <v>57</v>
      </c>
      <c r="J6" s="241" t="s">
        <v>64</v>
      </c>
      <c r="K6" s="241" t="s">
        <v>65</v>
      </c>
      <c r="L6" s="241" t="s">
        <v>66</v>
      </c>
      <c r="M6" s="241" t="s">
        <v>67</v>
      </c>
      <c r="N6" s="241" t="s">
        <v>68</v>
      </c>
      <c r="O6" s="242"/>
      <c r="P6" s="242"/>
      <c r="Q6" s="242"/>
      <c r="R6" s="242"/>
      <c r="S6" s="239"/>
    </row>
    <row r="7" ht="18.75" customHeight="1" spans="1:19">
      <c r="A7" s="200">
        <v>1</v>
      </c>
      <c r="B7" s="200">
        <v>2</v>
      </c>
      <c r="C7" s="200">
        <v>3</v>
      </c>
      <c r="D7" s="200">
        <v>4</v>
      </c>
      <c r="E7" s="200">
        <v>5</v>
      </c>
      <c r="F7" s="200">
        <v>6</v>
      </c>
      <c r="G7" s="200">
        <v>7</v>
      </c>
      <c r="H7" s="200">
        <v>8</v>
      </c>
      <c r="I7" s="200">
        <v>9</v>
      </c>
      <c r="J7" s="200">
        <v>10</v>
      </c>
      <c r="K7" s="200">
        <v>11</v>
      </c>
      <c r="L7" s="200">
        <v>12</v>
      </c>
      <c r="M7" s="200">
        <v>13</v>
      </c>
      <c r="N7" s="200">
        <v>14</v>
      </c>
      <c r="O7" s="200">
        <v>15</v>
      </c>
      <c r="P7" s="200">
        <v>16</v>
      </c>
      <c r="Q7" s="200">
        <v>17</v>
      </c>
      <c r="R7" s="200">
        <v>18</v>
      </c>
      <c r="S7" s="200">
        <v>19</v>
      </c>
    </row>
    <row r="8" ht="18.75" customHeight="1" spans="1:19">
      <c r="A8" s="243" t="s">
        <v>69</v>
      </c>
      <c r="B8" s="244" t="s">
        <v>70</v>
      </c>
      <c r="C8" s="23">
        <v>884243.58</v>
      </c>
      <c r="D8" s="23">
        <v>874150.24</v>
      </c>
      <c r="E8" s="23">
        <v>874150.24</v>
      </c>
      <c r="F8" s="23"/>
      <c r="G8" s="23"/>
      <c r="H8" s="23"/>
      <c r="I8" s="23"/>
      <c r="J8" s="23"/>
      <c r="K8" s="23"/>
      <c r="L8" s="23"/>
      <c r="M8" s="23"/>
      <c r="N8" s="23"/>
      <c r="O8" s="23">
        <v>10093.34</v>
      </c>
      <c r="P8" s="23"/>
      <c r="Q8" s="23"/>
      <c r="R8" s="23"/>
      <c r="S8" s="23">
        <v>10093.34</v>
      </c>
    </row>
    <row r="9" ht="18.75" customHeight="1" spans="1:19">
      <c r="A9" s="245" t="s">
        <v>55</v>
      </c>
      <c r="B9" s="136"/>
      <c r="C9" s="23">
        <v>884243.58</v>
      </c>
      <c r="D9" s="23">
        <v>874150.24</v>
      </c>
      <c r="E9" s="23">
        <v>874150.24</v>
      </c>
      <c r="F9" s="23"/>
      <c r="G9" s="23"/>
      <c r="H9" s="23"/>
      <c r="I9" s="23"/>
      <c r="J9" s="23"/>
      <c r="K9" s="23"/>
      <c r="L9" s="23"/>
      <c r="M9" s="23"/>
      <c r="N9" s="23"/>
      <c r="O9" s="23">
        <v>10093.34</v>
      </c>
      <c r="P9" s="23"/>
      <c r="Q9" s="23"/>
      <c r="R9" s="23"/>
      <c r="S9" s="23">
        <v>10093.34</v>
      </c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3"/>
  <sheetViews>
    <sheetView showZeros="0" topLeftCell="A4" workbookViewId="0">
      <selection activeCell="A1" sqref="A1"/>
    </sheetView>
  </sheetViews>
  <sheetFormatPr defaultColWidth="9.14583333333333" defaultRowHeight="14.25" customHeight="1"/>
  <cols>
    <col min="1" max="1" width="14.28125" customWidth="1"/>
    <col min="2" max="2" width="37.7083333333333" customWidth="1"/>
    <col min="3" max="3" width="13.125" customWidth="1"/>
    <col min="4" max="4" width="14.25" customWidth="1"/>
    <col min="5" max="5" width="13" customWidth="1"/>
    <col min="6" max="6" width="12.25" customWidth="1"/>
    <col min="7" max="7" width="11.75" customWidth="1"/>
    <col min="8" max="8" width="10.375" customWidth="1"/>
    <col min="9" max="9" width="11.75" customWidth="1"/>
    <col min="10" max="10" width="10.75" customWidth="1"/>
    <col min="11" max="12" width="9.875" customWidth="1"/>
    <col min="13" max="13" width="14.375" customWidth="1"/>
    <col min="14" max="14" width="10" customWidth="1"/>
    <col min="15" max="15" width="11.375" customWidth="1"/>
  </cols>
  <sheetData>
    <row r="1" ht="19.5" customHeight="1" spans="1:15">
      <c r="D1" s="214"/>
      <c r="H1" s="214"/>
      <c r="J1" s="214"/>
      <c r="O1" s="64" t="s">
        <v>71</v>
      </c>
    </row>
    <row r="2" ht="42" customHeight="1" spans="1:15">
      <c r="A2" s="4" t="str">
        <f>"2026"&amp;"年部门支出预算表"</f>
        <v>2026年部门支出预算表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ht="18.75" customHeight="1" spans="1:15">
      <c r="A3" s="216" t="str">
        <f>"单位名称："&amp;"耿马傣族佤族自治县红十字会"</f>
        <v>单位名称：耿马傣族佤族自治县红十字会</v>
      </c>
      <c r="B3" s="217"/>
      <c r="C3" s="99"/>
      <c r="D3" s="2"/>
      <c r="E3" s="99"/>
      <c r="F3" s="99"/>
      <c r="G3" s="99"/>
      <c r="H3" s="2"/>
      <c r="I3" s="99"/>
      <c r="J3" s="2"/>
      <c r="K3" s="99"/>
      <c r="L3" s="99"/>
      <c r="M3" s="218"/>
      <c r="N3" s="218"/>
      <c r="O3" s="64" t="s">
        <v>1</v>
      </c>
    </row>
    <row r="4" ht="18.75" customHeight="1" spans="1:15">
      <c r="A4" s="9" t="s">
        <v>72</v>
      </c>
      <c r="B4" s="9" t="s">
        <v>73</v>
      </c>
      <c r="C4" s="9" t="s">
        <v>55</v>
      </c>
      <c r="D4" s="11" t="s">
        <v>58</v>
      </c>
      <c r="E4" s="112" t="s">
        <v>74</v>
      </c>
      <c r="F4" s="177" t="s">
        <v>75</v>
      </c>
      <c r="G4" s="9" t="s">
        <v>59</v>
      </c>
      <c r="H4" s="9" t="s">
        <v>60</v>
      </c>
      <c r="I4" s="9" t="s">
        <v>76</v>
      </c>
      <c r="J4" s="11" t="s">
        <v>77</v>
      </c>
      <c r="K4" s="12"/>
      <c r="L4" s="12"/>
      <c r="M4" s="12"/>
      <c r="N4" s="12"/>
      <c r="O4" s="13"/>
    </row>
    <row r="5" ht="29.25" customHeight="1" spans="1:15">
      <c r="A5" s="17"/>
      <c r="B5" s="17"/>
      <c r="C5" s="17"/>
      <c r="D5" s="187" t="s">
        <v>57</v>
      </c>
      <c r="E5" s="121" t="s">
        <v>74</v>
      </c>
      <c r="F5" s="121" t="s">
        <v>75</v>
      </c>
      <c r="G5" s="17"/>
      <c r="H5" s="17"/>
      <c r="I5" s="17"/>
      <c r="J5" s="187" t="s">
        <v>57</v>
      </c>
      <c r="K5" s="72" t="s">
        <v>78</v>
      </c>
      <c r="L5" s="72" t="s">
        <v>79</v>
      </c>
      <c r="M5" s="72" t="s">
        <v>80</v>
      </c>
      <c r="N5" s="72" t="s">
        <v>81</v>
      </c>
      <c r="O5" s="72" t="s">
        <v>82</v>
      </c>
    </row>
    <row r="6" ht="18.75" customHeight="1" spans="1:15">
      <c r="A6" s="157">
        <v>1</v>
      </c>
      <c r="B6" s="157">
        <v>2</v>
      </c>
      <c r="C6" s="200">
        <v>3</v>
      </c>
      <c r="D6" s="200">
        <v>4</v>
      </c>
      <c r="E6" s="200">
        <v>5</v>
      </c>
      <c r="F6" s="200">
        <v>6</v>
      </c>
      <c r="G6" s="200">
        <v>7</v>
      </c>
      <c r="H6" s="200">
        <v>8</v>
      </c>
      <c r="I6" s="200">
        <v>9</v>
      </c>
      <c r="J6" s="200">
        <v>10</v>
      </c>
      <c r="K6" s="200">
        <v>11</v>
      </c>
      <c r="L6" s="200">
        <v>12</v>
      </c>
      <c r="M6" s="200">
        <v>13</v>
      </c>
      <c r="N6" s="200">
        <v>14</v>
      </c>
      <c r="O6" s="200">
        <v>15</v>
      </c>
    </row>
    <row r="7" ht="18.75" customHeight="1" spans="1:15">
      <c r="A7" s="212" t="s">
        <v>83</v>
      </c>
      <c r="B7" s="212" t="s">
        <v>84</v>
      </c>
      <c r="C7" s="23">
        <v>787097.15</v>
      </c>
      <c r="D7" s="23">
        <v>777003.81</v>
      </c>
      <c r="E7" s="23">
        <v>727003.81</v>
      </c>
      <c r="F7" s="23">
        <v>50000</v>
      </c>
      <c r="G7" s="23"/>
      <c r="H7" s="23"/>
      <c r="I7" s="23"/>
      <c r="J7" s="23">
        <v>10093.34</v>
      </c>
      <c r="K7" s="23"/>
      <c r="L7" s="23"/>
      <c r="M7" s="23">
        <v>10093.34</v>
      </c>
      <c r="N7" s="23"/>
      <c r="O7" s="23"/>
    </row>
    <row r="8" ht="18.75" customHeight="1" spans="1:15">
      <c r="A8" s="256" t="s">
        <v>85</v>
      </c>
      <c r="B8" s="256" t="s">
        <v>86</v>
      </c>
      <c r="C8" s="23">
        <v>79779.84</v>
      </c>
      <c r="D8" s="23">
        <v>79779.84</v>
      </c>
      <c r="E8" s="23">
        <v>79779.84</v>
      </c>
      <c r="F8" s="23"/>
      <c r="G8" s="23"/>
      <c r="H8" s="23"/>
      <c r="I8" s="23"/>
      <c r="J8" s="23"/>
      <c r="K8" s="23"/>
      <c r="L8" s="23"/>
      <c r="M8" s="23"/>
      <c r="N8" s="23"/>
      <c r="O8" s="23"/>
    </row>
    <row r="9" ht="18.75" customHeight="1" spans="1:15">
      <c r="A9" s="257" t="s">
        <v>87</v>
      </c>
      <c r="B9" s="258" t="s">
        <v>88</v>
      </c>
      <c r="C9" s="23">
        <v>79779.84</v>
      </c>
      <c r="D9" s="23">
        <v>79779.84</v>
      </c>
      <c r="E9" s="23">
        <v>79779.84</v>
      </c>
      <c r="F9" s="23"/>
      <c r="G9" s="23"/>
      <c r="H9" s="23"/>
      <c r="I9" s="23"/>
      <c r="J9" s="23"/>
      <c r="K9" s="23"/>
      <c r="L9" s="23"/>
      <c r="M9" s="23"/>
      <c r="N9" s="23"/>
      <c r="O9" s="23"/>
    </row>
    <row r="10" ht="18.75" customHeight="1" spans="1:15">
      <c r="A10" s="257" t="s">
        <v>89</v>
      </c>
      <c r="B10" s="258" t="s">
        <v>90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ht="18.75" customHeight="1" spans="1:15">
      <c r="A11" s="256" t="s">
        <v>91</v>
      </c>
      <c r="B11" s="256" t="s">
        <v>92</v>
      </c>
      <c r="C11" s="23">
        <v>707317.31</v>
      </c>
      <c r="D11" s="23">
        <v>697223.97</v>
      </c>
      <c r="E11" s="23">
        <v>647223.97</v>
      </c>
      <c r="F11" s="23">
        <v>50000</v>
      </c>
      <c r="G11" s="23"/>
      <c r="H11" s="23"/>
      <c r="I11" s="23"/>
      <c r="J11" s="23">
        <v>10093.34</v>
      </c>
      <c r="K11" s="23"/>
      <c r="L11" s="23"/>
      <c r="M11" s="23">
        <v>10093.34</v>
      </c>
      <c r="N11" s="23"/>
      <c r="O11" s="23"/>
    </row>
    <row r="12" ht="18.75" customHeight="1" spans="1:15">
      <c r="A12" s="257" t="s">
        <v>93</v>
      </c>
      <c r="B12" s="258" t="s">
        <v>94</v>
      </c>
      <c r="C12" s="23">
        <v>647223.97</v>
      </c>
      <c r="D12" s="23">
        <v>647223.97</v>
      </c>
      <c r="E12" s="23">
        <v>647223.97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ht="18.75" customHeight="1" spans="1:15">
      <c r="A13" s="257" t="s">
        <v>95</v>
      </c>
      <c r="B13" s="258" t="s">
        <v>96</v>
      </c>
      <c r="C13" s="23">
        <v>60093.34</v>
      </c>
      <c r="D13" s="23">
        <v>50000</v>
      </c>
      <c r="E13" s="23"/>
      <c r="F13" s="23">
        <v>50000</v>
      </c>
      <c r="G13" s="23"/>
      <c r="H13" s="23"/>
      <c r="I13" s="23"/>
      <c r="J13" s="23">
        <v>10093.34</v>
      </c>
      <c r="K13" s="23"/>
      <c r="L13" s="23"/>
      <c r="M13" s="23">
        <v>10093.34</v>
      </c>
      <c r="N13" s="23"/>
      <c r="O13" s="23"/>
    </row>
    <row r="14" ht="18.75" customHeight="1" spans="1:15">
      <c r="A14" s="212" t="s">
        <v>97</v>
      </c>
      <c r="B14" s="212" t="s">
        <v>98</v>
      </c>
      <c r="C14" s="23">
        <v>37311.55</v>
      </c>
      <c r="D14" s="23">
        <v>37311.55</v>
      </c>
      <c r="E14" s="23">
        <v>37311.55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18.75" customHeight="1" spans="1:15">
      <c r="A15" s="256" t="s">
        <v>99</v>
      </c>
      <c r="B15" s="256" t="s">
        <v>100</v>
      </c>
      <c r="C15" s="23">
        <v>37311.55</v>
      </c>
      <c r="D15" s="23">
        <v>37311.55</v>
      </c>
      <c r="E15" s="23">
        <v>37311.55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ht="18.75" customHeight="1" spans="1:15">
      <c r="A16" s="257" t="s">
        <v>101</v>
      </c>
      <c r="B16" s="258" t="s">
        <v>102</v>
      </c>
      <c r="C16" s="23">
        <v>35402.3</v>
      </c>
      <c r="D16" s="23">
        <v>35402.3</v>
      </c>
      <c r="E16" s="23">
        <v>35402.3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ht="18.75" customHeight="1" spans="1:15">
      <c r="A17" s="257" t="s">
        <v>103</v>
      </c>
      <c r="B17" s="258" t="s">
        <v>104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ht="18.75" customHeight="1" spans="1:15">
      <c r="A18" s="257" t="s">
        <v>105</v>
      </c>
      <c r="B18" s="258" t="s">
        <v>106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ht="18.75" customHeight="1" spans="1:15">
      <c r="A19" s="257" t="s">
        <v>107</v>
      </c>
      <c r="B19" s="258" t="s">
        <v>108</v>
      </c>
      <c r="C19" s="23">
        <v>1909.25</v>
      </c>
      <c r="D19" s="23">
        <v>1909.25</v>
      </c>
      <c r="E19" s="23">
        <v>1909.25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ht="18.75" customHeight="1" spans="1:15">
      <c r="A20" s="212" t="s">
        <v>109</v>
      </c>
      <c r="B20" s="212" t="s">
        <v>110</v>
      </c>
      <c r="C20" s="23">
        <v>59834.88</v>
      </c>
      <c r="D20" s="23">
        <v>59834.88</v>
      </c>
      <c r="E20" s="23">
        <v>59834.88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ht="18.75" customHeight="1" spans="1:15">
      <c r="A21" s="256" t="s">
        <v>111</v>
      </c>
      <c r="B21" s="256" t="s">
        <v>112</v>
      </c>
      <c r="C21" s="23">
        <v>59834.88</v>
      </c>
      <c r="D21" s="23">
        <v>59834.88</v>
      </c>
      <c r="E21" s="23">
        <v>59834.88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ht="18.75" customHeight="1" spans="1:15">
      <c r="A22" s="257" t="s">
        <v>113</v>
      </c>
      <c r="B22" s="258" t="s">
        <v>114</v>
      </c>
      <c r="C22" s="23">
        <v>59834.88</v>
      </c>
      <c r="D22" s="23">
        <v>59834.88</v>
      </c>
      <c r="E22" s="23">
        <v>59834.88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ht="18.75" customHeight="1" spans="1:15">
      <c r="A23" s="222" t="s">
        <v>115</v>
      </c>
      <c r="B23" s="223" t="s">
        <v>115</v>
      </c>
      <c r="C23" s="23">
        <v>884243.58</v>
      </c>
      <c r="D23" s="23">
        <v>874150.24</v>
      </c>
      <c r="E23" s="23">
        <v>824150.24</v>
      </c>
      <c r="F23" s="23">
        <v>50000</v>
      </c>
      <c r="G23" s="23"/>
      <c r="H23" s="23"/>
      <c r="I23" s="23"/>
      <c r="J23" s="23">
        <v>10093.34</v>
      </c>
      <c r="K23" s="23"/>
      <c r="L23" s="23"/>
      <c r="M23" s="23">
        <v>10093.34</v>
      </c>
      <c r="N23" s="23"/>
      <c r="O23" s="23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583333333333" defaultRowHeight="14.25" customHeight="1" outlineLevelCol="3"/>
  <cols>
    <col min="1" max="1" width="39.28125" customWidth="1"/>
    <col min="2" max="2" width="30.8541666666667" customWidth="1"/>
    <col min="3" max="3" width="35.8541666666667" customWidth="1"/>
    <col min="4" max="4" width="29.8541666666667" customWidth="1"/>
  </cols>
  <sheetData>
    <row r="1" ht="19.5" customHeight="1" spans="1:4">
      <c r="D1" s="64" t="s">
        <v>116</v>
      </c>
    </row>
    <row r="2" ht="36" customHeight="1" spans="1:4">
      <c r="A2" s="4" t="str">
        <f>"2026"&amp;"年财政拨款收支预算总表"</f>
        <v>2026年财政拨款收支预算总表</v>
      </c>
      <c r="B2" s="203"/>
      <c r="C2" s="203"/>
      <c r="D2" s="203"/>
    </row>
    <row r="3" ht="18.75" customHeight="1" spans="1:4">
      <c r="A3" s="6" t="str">
        <f>"单位名称："&amp;"耿马傣族佤族自治县红十字会"</f>
        <v>单位名称：耿马傣族佤族自治县红十字会</v>
      </c>
      <c r="B3" s="204"/>
      <c r="C3" s="204"/>
      <c r="D3" s="64" t="s">
        <v>1</v>
      </c>
    </row>
    <row r="4" ht="18.75" customHeight="1" spans="1:4">
      <c r="A4" s="11" t="s">
        <v>2</v>
      </c>
      <c r="B4" s="13"/>
      <c r="C4" s="11" t="s">
        <v>3</v>
      </c>
      <c r="D4" s="13"/>
    </row>
    <row r="5" ht="18.75" customHeight="1" spans="1:4">
      <c r="A5" s="91" t="s">
        <v>4</v>
      </c>
      <c r="B5" s="144" t="str">
        <f t="shared" ref="B5:D5" si="0">"2026"&amp;"年预算数"</f>
        <v>2026年预算数</v>
      </c>
      <c r="C5" s="91" t="s">
        <v>117</v>
      </c>
      <c r="D5" s="144" t="str">
        <f t="shared" si="0"/>
        <v>2026年预算数</v>
      </c>
    </row>
    <row r="6" ht="18.75" customHeight="1" spans="1:4">
      <c r="A6" s="92"/>
      <c r="B6" s="17"/>
      <c r="C6" s="92"/>
      <c r="D6" s="17"/>
    </row>
    <row r="7" ht="18.75" customHeight="1" spans="1:4">
      <c r="A7" s="205" t="s">
        <v>118</v>
      </c>
      <c r="B7" s="23">
        <v>874150.24</v>
      </c>
      <c r="C7" s="206" t="s">
        <v>119</v>
      </c>
      <c r="D7" s="23">
        <v>874150.24</v>
      </c>
    </row>
    <row r="8" ht="18.75" customHeight="1" spans="1:4">
      <c r="A8" s="207" t="s">
        <v>120</v>
      </c>
      <c r="B8" s="23">
        <v>874150.24</v>
      </c>
      <c r="C8" s="206" t="s">
        <v>121</v>
      </c>
      <c r="D8" s="23"/>
    </row>
    <row r="9" ht="18.75" customHeight="1" spans="1:4">
      <c r="A9" s="207" t="s">
        <v>122</v>
      </c>
      <c r="B9" s="23"/>
      <c r="C9" s="206" t="s">
        <v>123</v>
      </c>
      <c r="D9" s="23"/>
    </row>
    <row r="10" ht="18.75" customHeight="1" spans="1:4">
      <c r="A10" s="207" t="s">
        <v>124</v>
      </c>
      <c r="B10" s="23"/>
      <c r="C10" s="206" t="s">
        <v>125</v>
      </c>
      <c r="D10" s="23"/>
    </row>
    <row r="11" ht="18.75" customHeight="1" spans="1:4">
      <c r="A11" s="207" t="s">
        <v>126</v>
      </c>
      <c r="B11" s="23"/>
      <c r="C11" s="206" t="s">
        <v>127</v>
      </c>
      <c r="D11" s="23"/>
    </row>
    <row r="12" ht="18.75" customHeight="1" spans="1:4">
      <c r="A12" s="207" t="s">
        <v>120</v>
      </c>
      <c r="B12" s="23"/>
      <c r="C12" s="206" t="s">
        <v>128</v>
      </c>
      <c r="D12" s="23"/>
    </row>
    <row r="13" ht="18.75" customHeight="1" spans="1:4">
      <c r="A13" s="207" t="s">
        <v>122</v>
      </c>
      <c r="B13" s="23"/>
      <c r="C13" s="206" t="s">
        <v>129</v>
      </c>
      <c r="D13" s="23"/>
    </row>
    <row r="14" ht="18.75" customHeight="1" spans="1:4">
      <c r="A14" s="207" t="s">
        <v>124</v>
      </c>
      <c r="B14" s="23"/>
      <c r="C14" s="206" t="s">
        <v>130</v>
      </c>
      <c r="D14" s="23"/>
    </row>
    <row r="15" ht="18.75" customHeight="1" spans="1:4">
      <c r="A15" s="208"/>
      <c r="B15" s="23"/>
      <c r="C15" s="21" t="s">
        <v>131</v>
      </c>
      <c r="D15" s="23">
        <v>777003.81</v>
      </c>
    </row>
    <row r="16" ht="18.75" customHeight="1" spans="1:4">
      <c r="A16" s="209"/>
      <c r="B16" s="23"/>
      <c r="C16" s="21" t="s">
        <v>132</v>
      </c>
      <c r="D16" s="23">
        <v>37311.55</v>
      </c>
    </row>
    <row r="17" ht="18.75" customHeight="1" spans="1:4">
      <c r="A17" s="210"/>
      <c r="B17" s="23"/>
      <c r="C17" s="21" t="s">
        <v>133</v>
      </c>
      <c r="D17" s="23"/>
    </row>
    <row r="18" ht="18.75" customHeight="1" spans="1:4">
      <c r="A18" s="210"/>
      <c r="B18" s="23"/>
      <c r="C18" s="21" t="s">
        <v>134</v>
      </c>
      <c r="D18" s="23"/>
    </row>
    <row r="19" ht="18.75" customHeight="1" spans="1:4">
      <c r="A19" s="210"/>
      <c r="B19" s="23"/>
      <c r="C19" s="21" t="s">
        <v>135</v>
      </c>
      <c r="D19" s="23"/>
    </row>
    <row r="20" ht="18.75" customHeight="1" spans="1:4">
      <c r="A20" s="210"/>
      <c r="B20" s="23"/>
      <c r="C20" s="21" t="s">
        <v>136</v>
      </c>
      <c r="D20" s="23"/>
    </row>
    <row r="21" ht="18.75" customHeight="1" spans="1:4">
      <c r="A21" s="210"/>
      <c r="B21" s="23"/>
      <c r="C21" s="21" t="s">
        <v>137</v>
      </c>
      <c r="D21" s="23"/>
    </row>
    <row r="22" ht="18.75" customHeight="1" spans="1:4">
      <c r="A22" s="210"/>
      <c r="B22" s="23"/>
      <c r="C22" s="21" t="s">
        <v>138</v>
      </c>
      <c r="D22" s="23"/>
    </row>
    <row r="23" ht="18.75" customHeight="1" spans="1:4">
      <c r="A23" s="210"/>
      <c r="B23" s="23"/>
      <c r="C23" s="21" t="s">
        <v>139</v>
      </c>
      <c r="D23" s="23"/>
    </row>
    <row r="24" ht="18.75" customHeight="1" spans="1:4">
      <c r="A24" s="210"/>
      <c r="B24" s="23"/>
      <c r="C24" s="21" t="s">
        <v>140</v>
      </c>
      <c r="D24" s="23"/>
    </row>
    <row r="25" ht="18.75" customHeight="1" spans="1:4">
      <c r="A25" s="210"/>
      <c r="B25" s="23"/>
      <c r="C25" s="21" t="s">
        <v>141</v>
      </c>
      <c r="D25" s="23"/>
    </row>
    <row r="26" ht="18.75" customHeight="1" spans="1:4">
      <c r="A26" s="210"/>
      <c r="B26" s="23"/>
      <c r="C26" s="21" t="s">
        <v>142</v>
      </c>
      <c r="D26" s="23">
        <v>59834.88</v>
      </c>
    </row>
    <row r="27" ht="18.75" customHeight="1" spans="1:4">
      <c r="A27" s="208"/>
      <c r="B27" s="23"/>
      <c r="C27" s="21" t="s">
        <v>143</v>
      </c>
      <c r="D27" s="23"/>
    </row>
    <row r="28" ht="18.75" customHeight="1" spans="1:4">
      <c r="A28" s="209"/>
      <c r="B28" s="23"/>
      <c r="C28" s="21" t="s">
        <v>144</v>
      </c>
      <c r="D28" s="23"/>
    </row>
    <row r="29" ht="18.75" customHeight="1" spans="1:4">
      <c r="A29" s="210"/>
      <c r="B29" s="23"/>
      <c r="C29" s="21" t="s">
        <v>145</v>
      </c>
      <c r="D29" s="23"/>
    </row>
    <row r="30" ht="18.75" customHeight="1" spans="1:4">
      <c r="A30" s="210"/>
      <c r="B30" s="23"/>
      <c r="C30" s="21" t="s">
        <v>146</v>
      </c>
      <c r="D30" s="23"/>
    </row>
    <row r="31" ht="18.75" customHeight="1" spans="1:4">
      <c r="A31" s="210"/>
      <c r="B31" s="23"/>
      <c r="C31" s="21" t="s">
        <v>147</v>
      </c>
      <c r="D31" s="23"/>
    </row>
    <row r="32" ht="18.75" customHeight="1" spans="1:4">
      <c r="A32" s="210"/>
      <c r="B32" s="23"/>
      <c r="C32" s="21" t="s">
        <v>148</v>
      </c>
      <c r="D32" s="23"/>
    </row>
    <row r="33" ht="18.75" customHeight="1" spans="1:4">
      <c r="A33" s="210"/>
      <c r="B33" s="23"/>
      <c r="C33" s="21" t="s">
        <v>149</v>
      </c>
      <c r="D33" s="23"/>
    </row>
    <row r="34" ht="18.75" customHeight="1" spans="1:4">
      <c r="A34" s="208"/>
      <c r="B34" s="211"/>
      <c r="C34" s="21" t="s">
        <v>150</v>
      </c>
      <c r="D34" s="211"/>
    </row>
    <row r="35" ht="18.75" customHeight="1" spans="1:4">
      <c r="A35" s="208"/>
      <c r="B35" s="23"/>
      <c r="C35" s="212" t="s">
        <v>151</v>
      </c>
      <c r="D35" s="23"/>
    </row>
    <row r="36" ht="18.75" customHeight="1" spans="1:4">
      <c r="A36" s="209" t="s">
        <v>152</v>
      </c>
      <c r="B36" s="213">
        <v>874150.24</v>
      </c>
      <c r="C36" s="208" t="s">
        <v>51</v>
      </c>
      <c r="D36" s="213">
        <v>874150.24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0"/>
  <sheetViews>
    <sheetView showZeros="0" workbookViewId="0">
      <selection activeCell="A1" sqref="A1"/>
    </sheetView>
  </sheetViews>
  <sheetFormatPr defaultColWidth="9.14583333333333" defaultRowHeight="14.25" customHeight="1" outlineLevelCol="6"/>
  <cols>
    <col min="1" max="1" width="20.1458333333333" customWidth="1"/>
    <col min="2" max="2" width="40.625" customWidth="1"/>
    <col min="3" max="3" width="14.625" customWidth="1"/>
    <col min="4" max="4" width="16.25" customWidth="1"/>
    <col min="5" max="5" width="14" customWidth="1"/>
    <col min="6" max="6" width="14.75" customWidth="1"/>
    <col min="7" max="7" width="18.375" customWidth="1"/>
  </cols>
  <sheetData>
    <row r="1" customHeight="1" spans="1:7">
      <c r="A1" s="194"/>
      <c r="B1" s="194"/>
      <c r="C1" s="194"/>
      <c r="D1" s="82"/>
      <c r="E1" s="194"/>
      <c r="F1" s="85"/>
      <c r="G1" s="64" t="s">
        <v>153</v>
      </c>
    </row>
    <row r="2" ht="39" customHeight="1" spans="1:7">
      <c r="A2" s="4" t="str">
        <f>"2026"&amp;"年一般公共预算支出预算表（按功能科目分类）"</f>
        <v>2026年一般公共预算支出预算表（按功能科目分类）</v>
      </c>
      <c r="B2" s="143"/>
      <c r="C2" s="143"/>
      <c r="D2" s="143"/>
      <c r="E2" s="143"/>
      <c r="F2" s="143"/>
      <c r="G2" s="143"/>
    </row>
    <row r="3" ht="18.75" customHeight="1" spans="1:7">
      <c r="A3" s="6" t="str">
        <f>"单位名称："&amp;"耿马傣族佤族自治县红十字会"</f>
        <v>单位名称：耿马傣族佤族自治县红十字会</v>
      </c>
      <c r="B3" s="195"/>
      <c r="C3" s="82"/>
      <c r="D3" s="82"/>
      <c r="E3" s="82"/>
      <c r="F3" s="85"/>
      <c r="G3" s="64" t="s">
        <v>1</v>
      </c>
    </row>
    <row r="4" ht="18.75" customHeight="1" spans="1:7">
      <c r="A4" s="196" t="s">
        <v>154</v>
      </c>
      <c r="B4" s="197"/>
      <c r="C4" s="144" t="s">
        <v>55</v>
      </c>
      <c r="D4" s="175" t="s">
        <v>74</v>
      </c>
      <c r="E4" s="12"/>
      <c r="F4" s="13"/>
      <c r="G4" s="165" t="s">
        <v>75</v>
      </c>
    </row>
    <row r="5" ht="18.75" customHeight="1" spans="1:7">
      <c r="A5" s="198" t="s">
        <v>72</v>
      </c>
      <c r="B5" s="198" t="s">
        <v>73</v>
      </c>
      <c r="C5" s="92"/>
      <c r="D5" s="187" t="s">
        <v>57</v>
      </c>
      <c r="E5" s="187" t="s">
        <v>155</v>
      </c>
      <c r="F5" s="187" t="s">
        <v>156</v>
      </c>
      <c r="G5" s="132"/>
    </row>
    <row r="6" ht="18.75" customHeight="1" spans="1:7">
      <c r="A6" s="199" t="s">
        <v>157</v>
      </c>
      <c r="B6" s="199" t="s">
        <v>158</v>
      </c>
      <c r="C6" s="199" t="s">
        <v>159</v>
      </c>
      <c r="D6" s="200">
        <v>4</v>
      </c>
      <c r="E6" s="201" t="s">
        <v>160</v>
      </c>
      <c r="F6" s="201" t="s">
        <v>161</v>
      </c>
      <c r="G6" s="199" t="s">
        <v>162</v>
      </c>
    </row>
    <row r="7" ht="18.75" customHeight="1" spans="1:7">
      <c r="A7" s="158" t="s">
        <v>83</v>
      </c>
      <c r="B7" s="158" t="s">
        <v>84</v>
      </c>
      <c r="C7" s="23">
        <v>777003.81</v>
      </c>
      <c r="D7" s="23">
        <v>727003.81</v>
      </c>
      <c r="E7" s="23">
        <v>645766.84</v>
      </c>
      <c r="F7" s="23">
        <v>81236.97</v>
      </c>
      <c r="G7" s="23">
        <v>50000</v>
      </c>
    </row>
    <row r="8" ht="18.75" customHeight="1" spans="1:7">
      <c r="A8" s="160" t="s">
        <v>85</v>
      </c>
      <c r="B8" s="160" t="s">
        <v>86</v>
      </c>
      <c r="C8" s="23">
        <v>79779.84</v>
      </c>
      <c r="D8" s="23">
        <v>79779.84</v>
      </c>
      <c r="E8" s="23">
        <v>79779.84</v>
      </c>
      <c r="F8" s="23"/>
      <c r="G8" s="23"/>
    </row>
    <row r="9" ht="18.75" customHeight="1" spans="1:7">
      <c r="A9" s="202" t="s">
        <v>87</v>
      </c>
      <c r="B9" s="202" t="s">
        <v>88</v>
      </c>
      <c r="C9" s="23">
        <v>79779.84</v>
      </c>
      <c r="D9" s="23">
        <v>79779.84</v>
      </c>
      <c r="E9" s="23">
        <v>79779.84</v>
      </c>
      <c r="F9" s="23"/>
      <c r="G9" s="23"/>
    </row>
    <row r="10" ht="18.75" customHeight="1" spans="1:7">
      <c r="A10" s="160" t="s">
        <v>91</v>
      </c>
      <c r="B10" s="160" t="s">
        <v>92</v>
      </c>
      <c r="C10" s="23">
        <v>697223.97</v>
      </c>
      <c r="D10" s="23">
        <v>647223.97</v>
      </c>
      <c r="E10" s="23">
        <v>565987</v>
      </c>
      <c r="F10" s="23">
        <v>81236.97</v>
      </c>
      <c r="G10" s="23">
        <v>50000</v>
      </c>
    </row>
    <row r="11" ht="18.75" customHeight="1" spans="1:7">
      <c r="A11" s="202" t="s">
        <v>93</v>
      </c>
      <c r="B11" s="202" t="s">
        <v>94</v>
      </c>
      <c r="C11" s="23">
        <v>647223.97</v>
      </c>
      <c r="D11" s="23">
        <v>647223.97</v>
      </c>
      <c r="E11" s="23">
        <v>565987</v>
      </c>
      <c r="F11" s="23">
        <v>81236.97</v>
      </c>
      <c r="G11" s="23"/>
    </row>
    <row r="12" ht="18.75" customHeight="1" spans="1:7">
      <c r="A12" s="202" t="s">
        <v>95</v>
      </c>
      <c r="B12" s="202" t="s">
        <v>96</v>
      </c>
      <c r="C12" s="23">
        <v>50000</v>
      </c>
      <c r="D12" s="23"/>
      <c r="E12" s="23"/>
      <c r="F12" s="23"/>
      <c r="G12" s="23">
        <v>50000</v>
      </c>
    </row>
    <row r="13" ht="18.75" customHeight="1" spans="1:7">
      <c r="A13" s="158" t="s">
        <v>97</v>
      </c>
      <c r="B13" s="158" t="s">
        <v>98</v>
      </c>
      <c r="C13" s="23">
        <v>37311.55</v>
      </c>
      <c r="D13" s="23">
        <v>37311.55</v>
      </c>
      <c r="E13" s="23">
        <v>37311.55</v>
      </c>
      <c r="F13" s="23"/>
      <c r="G13" s="23"/>
    </row>
    <row r="14" ht="18.75" customHeight="1" spans="1:7">
      <c r="A14" s="160" t="s">
        <v>99</v>
      </c>
      <c r="B14" s="160" t="s">
        <v>100</v>
      </c>
      <c r="C14" s="23">
        <v>37311.55</v>
      </c>
      <c r="D14" s="23">
        <v>37311.55</v>
      </c>
      <c r="E14" s="23">
        <v>37311.55</v>
      </c>
      <c r="F14" s="23"/>
      <c r="G14" s="23"/>
    </row>
    <row r="15" ht="18.75" customHeight="1" spans="1:7">
      <c r="A15" s="202" t="s">
        <v>101</v>
      </c>
      <c r="B15" s="202" t="s">
        <v>102</v>
      </c>
      <c r="C15" s="23">
        <v>35402.3</v>
      </c>
      <c r="D15" s="23">
        <v>35402.3</v>
      </c>
      <c r="E15" s="23">
        <v>35402.3</v>
      </c>
      <c r="F15" s="23"/>
      <c r="G15" s="23"/>
    </row>
    <row r="16" ht="18.75" customHeight="1" spans="1:7">
      <c r="A16" s="202" t="s">
        <v>107</v>
      </c>
      <c r="B16" s="202" t="s">
        <v>108</v>
      </c>
      <c r="C16" s="23">
        <v>1909.25</v>
      </c>
      <c r="D16" s="23">
        <v>1909.25</v>
      </c>
      <c r="E16" s="23">
        <v>1909.25</v>
      </c>
      <c r="F16" s="23"/>
      <c r="G16" s="23"/>
    </row>
    <row r="17" ht="18.75" customHeight="1" spans="1:7">
      <c r="A17" s="158" t="s">
        <v>109</v>
      </c>
      <c r="B17" s="158" t="s">
        <v>110</v>
      </c>
      <c r="C17" s="23">
        <v>59834.88</v>
      </c>
      <c r="D17" s="23">
        <v>59834.88</v>
      </c>
      <c r="E17" s="23">
        <v>59834.88</v>
      </c>
      <c r="F17" s="23"/>
      <c r="G17" s="23"/>
    </row>
    <row r="18" ht="18.75" customHeight="1" spans="1:7">
      <c r="A18" s="160" t="s">
        <v>111</v>
      </c>
      <c r="B18" s="160" t="s">
        <v>112</v>
      </c>
      <c r="C18" s="23">
        <v>59834.88</v>
      </c>
      <c r="D18" s="23">
        <v>59834.88</v>
      </c>
      <c r="E18" s="23">
        <v>59834.88</v>
      </c>
      <c r="F18" s="23"/>
      <c r="G18" s="23"/>
    </row>
    <row r="19" ht="18.75" customHeight="1" spans="1:7">
      <c r="A19" s="202" t="s">
        <v>113</v>
      </c>
      <c r="B19" s="202" t="s">
        <v>114</v>
      </c>
      <c r="C19" s="23">
        <v>59834.88</v>
      </c>
      <c r="D19" s="23">
        <v>59834.88</v>
      </c>
      <c r="E19" s="23">
        <v>59834.88</v>
      </c>
      <c r="F19" s="23"/>
      <c r="G19" s="23"/>
    </row>
    <row r="20" ht="18.75" customHeight="1" spans="1:7">
      <c r="A20" s="76" t="s">
        <v>55</v>
      </c>
      <c r="B20" s="76"/>
      <c r="C20" s="23">
        <v>874150.24</v>
      </c>
      <c r="D20" s="23">
        <v>824150.24</v>
      </c>
      <c r="E20" s="23">
        <v>742913.27</v>
      </c>
      <c r="F20" s="23">
        <v>81236.97</v>
      </c>
      <c r="G20" s="23">
        <v>50000</v>
      </c>
    </row>
  </sheetData>
  <mergeCells count="7">
    <mergeCell ref="A2:G2"/>
    <mergeCell ref="A3:E3"/>
    <mergeCell ref="A4:B4"/>
    <mergeCell ref="D4:F4"/>
    <mergeCell ref="A20:B20"/>
    <mergeCell ref="C4:C5"/>
    <mergeCell ref="G4:G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583333333333" defaultRowHeight="14.25" customHeight="1" outlineLevelCol="6"/>
  <cols>
    <col min="1" max="1" width="23.5729166666667" customWidth="1"/>
    <col min="2" max="3" width="22.8541666666667" customWidth="1"/>
    <col min="4" max="4" width="16.125" customWidth="1"/>
    <col min="5" max="5" width="18.625" customWidth="1"/>
    <col min="6" max="6" width="20.25" customWidth="1"/>
    <col min="7" max="7" width="15.75" customWidth="1"/>
  </cols>
  <sheetData>
    <row r="1" ht="15" customHeight="1" spans="1:7">
      <c r="A1" s="182"/>
      <c r="B1" s="183"/>
      <c r="C1" s="183"/>
      <c r="D1" s="184"/>
      <c r="G1" s="185" t="s">
        <v>163</v>
      </c>
    </row>
    <row r="2" ht="39" customHeight="1" spans="1:7">
      <c r="A2" s="173" t="str">
        <f>"2026"&amp;"年“三公”经费支出预算表"</f>
        <v>2026年“三公”经费支出预算表</v>
      </c>
      <c r="B2" s="105"/>
      <c r="C2" s="105"/>
      <c r="D2" s="105"/>
      <c r="E2" s="105"/>
      <c r="F2" s="105"/>
      <c r="G2" s="105"/>
    </row>
    <row r="3" ht="18.75" customHeight="1" spans="1:7">
      <c r="A3" s="66" t="str">
        <f>"单位名称："&amp;"耿马傣族佤族自治县红十字会"</f>
        <v>单位名称：耿马傣族佤族自治县红十字会</v>
      </c>
      <c r="B3" s="183"/>
      <c r="C3" s="183"/>
      <c r="D3" s="99"/>
      <c r="E3" s="2"/>
      <c r="G3" s="185" t="s">
        <v>164</v>
      </c>
    </row>
    <row r="4" ht="18.75" customHeight="1" spans="1:7">
      <c r="A4" s="9" t="s">
        <v>165</v>
      </c>
      <c r="B4" s="9" t="s">
        <v>166</v>
      </c>
      <c r="C4" s="91" t="s">
        <v>167</v>
      </c>
      <c r="D4" s="11" t="s">
        <v>168</v>
      </c>
      <c r="E4" s="12"/>
      <c r="F4" s="13"/>
      <c r="G4" s="91" t="s">
        <v>169</v>
      </c>
    </row>
    <row r="5" ht="18.75" customHeight="1" spans="1:7">
      <c r="A5" s="16"/>
      <c r="B5" s="186"/>
      <c r="C5" s="92"/>
      <c r="D5" s="187" t="s">
        <v>57</v>
      </c>
      <c r="E5" s="187" t="s">
        <v>170</v>
      </c>
      <c r="F5" s="187" t="s">
        <v>171</v>
      </c>
      <c r="G5" s="92"/>
    </row>
    <row r="6" ht="18.75" customHeight="1" spans="1:7">
      <c r="A6" s="188" t="s">
        <v>55</v>
      </c>
      <c r="B6" s="189">
        <v>1</v>
      </c>
      <c r="C6" s="190">
        <v>2</v>
      </c>
      <c r="D6" s="191">
        <v>3</v>
      </c>
      <c r="E6" s="191">
        <v>4</v>
      </c>
      <c r="F6" s="191">
        <v>5</v>
      </c>
      <c r="G6" s="190">
        <v>6</v>
      </c>
    </row>
    <row r="7" ht="18.75" customHeight="1" spans="1:7">
      <c r="A7" s="188" t="s">
        <v>55</v>
      </c>
      <c r="B7" s="192">
        <v>21500</v>
      </c>
      <c r="C7" s="192"/>
      <c r="D7" s="192">
        <v>20000</v>
      </c>
      <c r="E7" s="192"/>
      <c r="F7" s="192">
        <v>20000</v>
      </c>
      <c r="G7" s="192">
        <v>1500</v>
      </c>
    </row>
    <row r="8" ht="18.75" customHeight="1" spans="1:7">
      <c r="A8" s="193" t="s">
        <v>172</v>
      </c>
      <c r="B8" s="192"/>
      <c r="C8" s="192"/>
      <c r="D8" s="192"/>
      <c r="E8" s="192"/>
      <c r="F8" s="192"/>
      <c r="G8" s="192"/>
    </row>
    <row r="9" ht="18.75" customHeight="1" spans="1:7">
      <c r="A9" s="193" t="s">
        <v>173</v>
      </c>
      <c r="B9" s="192">
        <v>21500</v>
      </c>
      <c r="C9" s="192"/>
      <c r="D9" s="192">
        <v>20000</v>
      </c>
      <c r="E9" s="192"/>
      <c r="F9" s="192">
        <v>20000</v>
      </c>
      <c r="G9" s="192">
        <v>1500</v>
      </c>
    </row>
    <row r="10" ht="18.75" customHeight="1" spans="1:7">
      <c r="A10" s="193" t="s">
        <v>174</v>
      </c>
      <c r="B10" s="192"/>
      <c r="C10" s="192"/>
      <c r="D10" s="192"/>
      <c r="E10" s="192"/>
      <c r="F10" s="192"/>
      <c r="G10" s="192"/>
    </row>
    <row r="11" ht="18.75" customHeight="1" spans="1:7">
      <c r="A11" s="193" t="s">
        <v>175</v>
      </c>
      <c r="B11" s="192"/>
      <c r="C11" s="192"/>
      <c r="D11" s="192"/>
      <c r="E11" s="192"/>
      <c r="F11" s="192"/>
      <c r="G11" s="192"/>
    </row>
  </sheetData>
  <mergeCells count="7">
    <mergeCell ref="A2:G2"/>
    <mergeCell ref="A3:D3"/>
    <mergeCell ref="D4:F4"/>
    <mergeCell ref="A4:A6"/>
    <mergeCell ref="B4:B5"/>
    <mergeCell ref="C4:C5"/>
    <mergeCell ref="G4:G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4"/>
  <sheetViews>
    <sheetView showZeros="0" workbookViewId="0">
      <selection activeCell="A10" sqref="A10"/>
    </sheetView>
  </sheetViews>
  <sheetFormatPr defaultColWidth="9.14583333333333" defaultRowHeight="14.25" customHeight="1"/>
  <cols>
    <col min="1" max="1" width="28.625" customWidth="1"/>
    <col min="2" max="2" width="23" customWidth="1"/>
    <col min="3" max="3" width="26.5729166666667" customWidth="1"/>
    <col min="4" max="4" width="10.1458333333333" customWidth="1"/>
    <col min="5" max="5" width="17.5729166666667" customWidth="1"/>
    <col min="6" max="6" width="10.28125" customWidth="1"/>
    <col min="7" max="7" width="24.5" customWidth="1"/>
    <col min="8" max="8" width="12.875" customWidth="1"/>
    <col min="9" max="9" width="12.375" customWidth="1"/>
    <col min="10" max="10" width="8" customWidth="1"/>
    <col min="11" max="11" width="10.25" customWidth="1"/>
    <col min="12" max="12" width="12.625" customWidth="1"/>
    <col min="13" max="13" width="6.375" customWidth="1"/>
    <col min="14" max="14" width="8.5" customWidth="1"/>
    <col min="15" max="15" width="10.75" customWidth="1"/>
    <col min="16" max="16" width="10.5" customWidth="1"/>
    <col min="17" max="17" width="11.25" customWidth="1"/>
    <col min="18" max="18" width="6.375" customWidth="1"/>
    <col min="19" max="19" width="6.75" customWidth="1"/>
    <col min="20" max="20" width="9.875" customWidth="1"/>
    <col min="21" max="21" width="9.25" customWidth="1"/>
    <col min="22" max="22" width="11.625" customWidth="1"/>
    <col min="23" max="23" width="7" customWidth="1"/>
  </cols>
  <sheetData>
    <row r="1" ht="18.75" customHeight="1" spans="1:23">
      <c r="B1" s="171"/>
      <c r="D1" s="172"/>
      <c r="E1" s="172"/>
      <c r="F1" s="172"/>
      <c r="G1" s="172"/>
      <c r="H1" s="100"/>
      <c r="I1" s="100"/>
      <c r="J1" s="100"/>
      <c r="K1" s="100"/>
      <c r="L1" s="100"/>
      <c r="M1" s="100"/>
      <c r="N1" s="2"/>
      <c r="O1" s="2"/>
      <c r="P1" s="2"/>
      <c r="Q1" s="100"/>
      <c r="U1" s="171"/>
      <c r="W1" s="79" t="s">
        <v>176</v>
      </c>
    </row>
    <row r="2" ht="39.75" customHeight="1" spans="1:23">
      <c r="A2" s="173" t="str">
        <f>"2026"&amp;"年部门基本支出预算表"</f>
        <v>2026年部门基本支出预算表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5"/>
      <c r="O2" s="5"/>
      <c r="P2" s="5"/>
      <c r="Q2" s="105"/>
      <c r="R2" s="105"/>
      <c r="S2" s="105"/>
      <c r="T2" s="105"/>
      <c r="U2" s="105"/>
      <c r="V2" s="105"/>
      <c r="W2" s="105"/>
    </row>
    <row r="3" ht="18.75" customHeight="1" spans="1:23">
      <c r="A3" s="6" t="str">
        <f>"单位名称："&amp;"耿马傣族佤族自治县红十字会"</f>
        <v>单位名称：耿马傣族佤族自治县红十字会</v>
      </c>
      <c r="B3" s="174"/>
      <c r="C3" s="174"/>
      <c r="D3" s="174"/>
      <c r="E3" s="174"/>
      <c r="F3" s="174"/>
      <c r="G3" s="174"/>
      <c r="H3" s="107"/>
      <c r="I3" s="107"/>
      <c r="J3" s="107"/>
      <c r="K3" s="107"/>
      <c r="L3" s="107"/>
      <c r="M3" s="107"/>
      <c r="N3" s="8"/>
      <c r="O3" s="8"/>
      <c r="P3" s="8"/>
      <c r="Q3" s="107"/>
      <c r="U3" s="171"/>
      <c r="W3" s="79" t="s">
        <v>164</v>
      </c>
    </row>
    <row r="4" ht="18.75" customHeight="1" spans="1:23">
      <c r="A4" s="9" t="s">
        <v>177</v>
      </c>
      <c r="B4" s="9" t="s">
        <v>178</v>
      </c>
      <c r="C4" s="9" t="s">
        <v>179</v>
      </c>
      <c r="D4" s="9" t="s">
        <v>180</v>
      </c>
      <c r="E4" s="9" t="s">
        <v>181</v>
      </c>
      <c r="F4" s="9" t="s">
        <v>182</v>
      </c>
      <c r="G4" s="9" t="s">
        <v>183</v>
      </c>
      <c r="H4" s="175" t="s">
        <v>184</v>
      </c>
      <c r="I4" s="113" t="s">
        <v>184</v>
      </c>
      <c r="J4" s="113"/>
      <c r="K4" s="113"/>
      <c r="L4" s="113"/>
      <c r="M4" s="113"/>
      <c r="N4" s="12"/>
      <c r="O4" s="12"/>
      <c r="P4" s="12"/>
      <c r="Q4" s="112" t="s">
        <v>61</v>
      </c>
      <c r="R4" s="113" t="s">
        <v>77</v>
      </c>
      <c r="S4" s="113"/>
      <c r="T4" s="113"/>
      <c r="U4" s="113"/>
      <c r="V4" s="113"/>
      <c r="W4" s="176"/>
    </row>
    <row r="5" ht="18.75" customHeight="1" spans="1:23">
      <c r="A5" s="14"/>
      <c r="B5" s="167"/>
      <c r="C5" s="14"/>
      <c r="D5" s="14"/>
      <c r="E5" s="14"/>
      <c r="F5" s="14"/>
      <c r="G5" s="14"/>
      <c r="H5" s="144" t="s">
        <v>185</v>
      </c>
      <c r="I5" s="175" t="s">
        <v>58</v>
      </c>
      <c r="J5" s="113"/>
      <c r="K5" s="113"/>
      <c r="L5" s="113"/>
      <c r="M5" s="176"/>
      <c r="N5" s="11" t="s">
        <v>186</v>
      </c>
      <c r="O5" s="12"/>
      <c r="P5" s="13"/>
      <c r="Q5" s="9" t="s">
        <v>61</v>
      </c>
      <c r="R5" s="175" t="s">
        <v>77</v>
      </c>
      <c r="S5" s="112" t="s">
        <v>64</v>
      </c>
      <c r="T5" s="113" t="s">
        <v>77</v>
      </c>
      <c r="U5" s="112" t="s">
        <v>66</v>
      </c>
      <c r="V5" s="112" t="s">
        <v>67</v>
      </c>
      <c r="W5" s="177" t="s">
        <v>68</v>
      </c>
    </row>
    <row r="6" ht="18.75" customHeight="1" spans="1:23">
      <c r="A6" s="93"/>
      <c r="B6" s="93"/>
      <c r="C6" s="93"/>
      <c r="D6" s="93"/>
      <c r="E6" s="93"/>
      <c r="F6" s="93"/>
      <c r="G6" s="93"/>
      <c r="H6" s="93"/>
      <c r="I6" s="178" t="s">
        <v>187</v>
      </c>
      <c r="J6" s="9" t="s">
        <v>188</v>
      </c>
      <c r="K6" s="9" t="s">
        <v>189</v>
      </c>
      <c r="L6" s="9" t="s">
        <v>190</v>
      </c>
      <c r="M6" s="9" t="s">
        <v>191</v>
      </c>
      <c r="N6" s="9" t="s">
        <v>58</v>
      </c>
      <c r="O6" s="9" t="s">
        <v>59</v>
      </c>
      <c r="P6" s="9" t="s">
        <v>60</v>
      </c>
      <c r="Q6" s="93"/>
      <c r="R6" s="9" t="s">
        <v>57</v>
      </c>
      <c r="S6" s="9" t="s">
        <v>64</v>
      </c>
      <c r="T6" s="9" t="s">
        <v>192</v>
      </c>
      <c r="U6" s="9" t="s">
        <v>66</v>
      </c>
      <c r="V6" s="9" t="s">
        <v>67</v>
      </c>
      <c r="W6" s="9" t="s">
        <v>68</v>
      </c>
    </row>
    <row r="7" ht="18.75" customHeight="1" spans="1:23">
      <c r="A7" s="147"/>
      <c r="B7" s="147"/>
      <c r="C7" s="147"/>
      <c r="D7" s="147"/>
      <c r="E7" s="147"/>
      <c r="F7" s="147"/>
      <c r="G7" s="147"/>
      <c r="H7" s="147"/>
      <c r="I7" s="121"/>
      <c r="J7" s="16" t="s">
        <v>193</v>
      </c>
      <c r="K7" s="16" t="s">
        <v>189</v>
      </c>
      <c r="L7" s="16" t="s">
        <v>190</v>
      </c>
      <c r="M7" s="16" t="s">
        <v>191</v>
      </c>
      <c r="N7" s="16" t="s">
        <v>189</v>
      </c>
      <c r="O7" s="16" t="s">
        <v>190</v>
      </c>
      <c r="P7" s="16" t="s">
        <v>191</v>
      </c>
      <c r="Q7" s="16" t="s">
        <v>61</v>
      </c>
      <c r="R7" s="16" t="s">
        <v>57</v>
      </c>
      <c r="S7" s="16" t="s">
        <v>64</v>
      </c>
      <c r="T7" s="16" t="s">
        <v>192</v>
      </c>
      <c r="U7" s="16" t="s">
        <v>66</v>
      </c>
      <c r="V7" s="16" t="s">
        <v>67</v>
      </c>
      <c r="W7" s="16" t="s">
        <v>68</v>
      </c>
    </row>
    <row r="8" ht="18.75" customHeight="1" spans="1:23">
      <c r="A8" s="179">
        <v>1</v>
      </c>
      <c r="B8" s="179">
        <v>2</v>
      </c>
      <c r="C8" s="179">
        <v>3</v>
      </c>
      <c r="D8" s="179">
        <v>4</v>
      </c>
      <c r="E8" s="179">
        <v>5</v>
      </c>
      <c r="F8" s="179">
        <v>6</v>
      </c>
      <c r="G8" s="179">
        <v>7</v>
      </c>
      <c r="H8" s="179">
        <v>8</v>
      </c>
      <c r="I8" s="179">
        <v>9</v>
      </c>
      <c r="J8" s="179">
        <v>10</v>
      </c>
      <c r="K8" s="179">
        <v>11</v>
      </c>
      <c r="L8" s="179">
        <v>12</v>
      </c>
      <c r="M8" s="179">
        <v>13</v>
      </c>
      <c r="N8" s="179">
        <v>14</v>
      </c>
      <c r="O8" s="179">
        <v>15</v>
      </c>
      <c r="P8" s="179">
        <v>16</v>
      </c>
      <c r="Q8" s="179">
        <v>17</v>
      </c>
      <c r="R8" s="179">
        <v>18</v>
      </c>
      <c r="S8" s="179">
        <v>19</v>
      </c>
      <c r="T8" s="179">
        <v>20</v>
      </c>
      <c r="U8" s="179">
        <v>21</v>
      </c>
      <c r="V8" s="179">
        <v>22</v>
      </c>
      <c r="W8" s="179">
        <v>23</v>
      </c>
    </row>
    <row r="9" ht="18.75" customHeight="1" spans="1:23">
      <c r="A9" s="180" t="s">
        <v>70</v>
      </c>
      <c r="B9" s="180"/>
      <c r="C9" s="180"/>
      <c r="D9" s="180"/>
      <c r="E9" s="180"/>
      <c r="F9" s="180"/>
      <c r="G9" s="180"/>
      <c r="H9" s="23">
        <v>824150.24</v>
      </c>
      <c r="I9" s="23">
        <v>824150.24</v>
      </c>
      <c r="J9" s="23"/>
      <c r="K9" s="23"/>
      <c r="L9" s="23">
        <v>824150.24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18.75" customHeight="1" spans="1:23">
      <c r="A10" s="181" t="s">
        <v>70</v>
      </c>
      <c r="B10" s="20"/>
      <c r="C10" s="20"/>
      <c r="D10" s="20"/>
      <c r="E10" s="20"/>
      <c r="F10" s="20"/>
      <c r="G10" s="20"/>
      <c r="H10" s="23">
        <v>824150.24</v>
      </c>
      <c r="I10" s="23">
        <v>824150.24</v>
      </c>
      <c r="J10" s="23"/>
      <c r="K10" s="23"/>
      <c r="L10" s="23">
        <v>824150.24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18.75" customHeight="1" spans="1:23">
      <c r="A11" s="25"/>
      <c r="B11" s="20" t="s">
        <v>194</v>
      </c>
      <c r="C11" s="20" t="s">
        <v>195</v>
      </c>
      <c r="D11" s="20" t="s">
        <v>93</v>
      </c>
      <c r="E11" s="20" t="s">
        <v>94</v>
      </c>
      <c r="F11" s="20" t="s">
        <v>196</v>
      </c>
      <c r="G11" s="20" t="s">
        <v>197</v>
      </c>
      <c r="H11" s="23">
        <v>214356</v>
      </c>
      <c r="I11" s="23">
        <v>214356</v>
      </c>
      <c r="J11" s="23"/>
      <c r="K11" s="23"/>
      <c r="L11" s="23">
        <v>214356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18.75" customHeight="1" spans="1:23">
      <c r="A12" s="25"/>
      <c r="B12" s="20" t="s">
        <v>194</v>
      </c>
      <c r="C12" s="20" t="s">
        <v>195</v>
      </c>
      <c r="D12" s="20" t="s">
        <v>93</v>
      </c>
      <c r="E12" s="20" t="s">
        <v>94</v>
      </c>
      <c r="F12" s="20" t="s">
        <v>198</v>
      </c>
      <c r="G12" s="20" t="s">
        <v>199</v>
      </c>
      <c r="H12" s="23">
        <v>201468</v>
      </c>
      <c r="I12" s="23">
        <v>201468</v>
      </c>
      <c r="J12" s="23"/>
      <c r="K12" s="23"/>
      <c r="L12" s="23">
        <v>201468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18.75" customHeight="1" spans="1:23">
      <c r="A13" s="25"/>
      <c r="B13" s="20" t="s">
        <v>194</v>
      </c>
      <c r="C13" s="20" t="s">
        <v>195</v>
      </c>
      <c r="D13" s="20" t="s">
        <v>93</v>
      </c>
      <c r="E13" s="20" t="s">
        <v>94</v>
      </c>
      <c r="F13" s="20" t="s">
        <v>198</v>
      </c>
      <c r="G13" s="20" t="s">
        <v>199</v>
      </c>
      <c r="H13" s="23">
        <v>49500</v>
      </c>
      <c r="I13" s="23">
        <v>49500</v>
      </c>
      <c r="J13" s="23"/>
      <c r="K13" s="23"/>
      <c r="L13" s="23">
        <v>49500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18.75" customHeight="1" spans="1:23">
      <c r="A14" s="25"/>
      <c r="B14" s="20" t="s">
        <v>194</v>
      </c>
      <c r="C14" s="20" t="s">
        <v>195</v>
      </c>
      <c r="D14" s="20" t="s">
        <v>93</v>
      </c>
      <c r="E14" s="20" t="s">
        <v>94</v>
      </c>
      <c r="F14" s="20" t="s">
        <v>200</v>
      </c>
      <c r="G14" s="20" t="s">
        <v>201</v>
      </c>
      <c r="H14" s="23">
        <v>17863</v>
      </c>
      <c r="I14" s="23">
        <v>17863</v>
      </c>
      <c r="J14" s="23"/>
      <c r="K14" s="23"/>
      <c r="L14" s="23">
        <v>17863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18.75" customHeight="1" spans="1:23">
      <c r="A15" s="25"/>
      <c r="B15" s="20" t="s">
        <v>202</v>
      </c>
      <c r="C15" s="20" t="s">
        <v>203</v>
      </c>
      <c r="D15" s="20" t="s">
        <v>93</v>
      </c>
      <c r="E15" s="20" t="s">
        <v>94</v>
      </c>
      <c r="F15" s="20" t="s">
        <v>200</v>
      </c>
      <c r="G15" s="20" t="s">
        <v>201</v>
      </c>
      <c r="H15" s="23">
        <v>82800</v>
      </c>
      <c r="I15" s="23">
        <v>82800</v>
      </c>
      <c r="J15" s="23"/>
      <c r="K15" s="23"/>
      <c r="L15" s="23">
        <v>82800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21.6" spans="1:23">
      <c r="A16" s="25"/>
      <c r="B16" s="20" t="s">
        <v>204</v>
      </c>
      <c r="C16" s="20" t="s">
        <v>205</v>
      </c>
      <c r="D16" s="20" t="s">
        <v>87</v>
      </c>
      <c r="E16" s="20" t="s">
        <v>88</v>
      </c>
      <c r="F16" s="20" t="s">
        <v>206</v>
      </c>
      <c r="G16" s="20" t="s">
        <v>207</v>
      </c>
      <c r="H16" s="23">
        <v>79779.84</v>
      </c>
      <c r="I16" s="23">
        <v>79779.84</v>
      </c>
      <c r="J16" s="23"/>
      <c r="K16" s="23"/>
      <c r="L16" s="23">
        <v>79779.84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8.75" customHeight="1" spans="1:23">
      <c r="A17" s="25"/>
      <c r="B17" s="20" t="s">
        <v>204</v>
      </c>
      <c r="C17" s="20" t="s">
        <v>205</v>
      </c>
      <c r="D17" s="20" t="s">
        <v>89</v>
      </c>
      <c r="E17" s="20" t="s">
        <v>90</v>
      </c>
      <c r="F17" s="20" t="s">
        <v>208</v>
      </c>
      <c r="G17" s="20" t="s">
        <v>209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18.75" customHeight="1" spans="1:23">
      <c r="A18" s="25"/>
      <c r="B18" s="20" t="s">
        <v>204</v>
      </c>
      <c r="C18" s="20" t="s">
        <v>205</v>
      </c>
      <c r="D18" s="20" t="s">
        <v>101</v>
      </c>
      <c r="E18" s="20" t="s">
        <v>102</v>
      </c>
      <c r="F18" s="20" t="s">
        <v>210</v>
      </c>
      <c r="G18" s="20" t="s">
        <v>211</v>
      </c>
      <c r="H18" s="23">
        <v>35402.3</v>
      </c>
      <c r="I18" s="23">
        <v>35402.3</v>
      </c>
      <c r="J18" s="23"/>
      <c r="K18" s="23"/>
      <c r="L18" s="23">
        <v>35402.3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18.75" customHeight="1" spans="1:23">
      <c r="A19" s="25"/>
      <c r="B19" s="20" t="s">
        <v>204</v>
      </c>
      <c r="C19" s="20" t="s">
        <v>205</v>
      </c>
      <c r="D19" s="20" t="s">
        <v>103</v>
      </c>
      <c r="E19" s="20" t="s">
        <v>104</v>
      </c>
      <c r="F19" s="20" t="s">
        <v>210</v>
      </c>
      <c r="G19" s="20" t="s">
        <v>211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18.75" customHeight="1" spans="1:23">
      <c r="A20" s="25"/>
      <c r="B20" s="20" t="s">
        <v>204</v>
      </c>
      <c r="C20" s="20" t="s">
        <v>205</v>
      </c>
      <c r="D20" s="20" t="s">
        <v>105</v>
      </c>
      <c r="E20" s="20" t="s">
        <v>106</v>
      </c>
      <c r="F20" s="20" t="s">
        <v>212</v>
      </c>
      <c r="G20" s="20" t="s">
        <v>213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8.75" customHeight="1" spans="1:23">
      <c r="A21" s="25"/>
      <c r="B21" s="20" t="s">
        <v>204</v>
      </c>
      <c r="C21" s="20" t="s">
        <v>205</v>
      </c>
      <c r="D21" s="20" t="s">
        <v>107</v>
      </c>
      <c r="E21" s="20" t="s">
        <v>108</v>
      </c>
      <c r="F21" s="20" t="s">
        <v>214</v>
      </c>
      <c r="G21" s="20" t="s">
        <v>215</v>
      </c>
      <c r="H21" s="23">
        <v>912</v>
      </c>
      <c r="I21" s="23">
        <v>912</v>
      </c>
      <c r="J21" s="23"/>
      <c r="K21" s="23"/>
      <c r="L21" s="23">
        <v>912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18.75" customHeight="1" spans="1:23">
      <c r="A22" s="25"/>
      <c r="B22" s="20" t="s">
        <v>204</v>
      </c>
      <c r="C22" s="20" t="s">
        <v>205</v>
      </c>
      <c r="D22" s="20" t="s">
        <v>107</v>
      </c>
      <c r="E22" s="20" t="s">
        <v>108</v>
      </c>
      <c r="F22" s="20" t="s">
        <v>214</v>
      </c>
      <c r="G22" s="20" t="s">
        <v>215</v>
      </c>
      <c r="H22" s="23">
        <v>997.25</v>
      </c>
      <c r="I22" s="23">
        <v>997.25</v>
      </c>
      <c r="J22" s="23"/>
      <c r="K22" s="23"/>
      <c r="L22" s="23">
        <v>997.25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18.75" customHeight="1" spans="1:23">
      <c r="A23" s="25"/>
      <c r="B23" s="20" t="s">
        <v>216</v>
      </c>
      <c r="C23" s="20" t="s">
        <v>114</v>
      </c>
      <c r="D23" s="20" t="s">
        <v>113</v>
      </c>
      <c r="E23" s="20" t="s">
        <v>114</v>
      </c>
      <c r="F23" s="20" t="s">
        <v>217</v>
      </c>
      <c r="G23" s="20" t="s">
        <v>114</v>
      </c>
      <c r="H23" s="23">
        <v>59834.88</v>
      </c>
      <c r="I23" s="23">
        <v>59834.88</v>
      </c>
      <c r="J23" s="23"/>
      <c r="K23" s="23"/>
      <c r="L23" s="23">
        <v>59834.88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18.75" customHeight="1" spans="1:23">
      <c r="A24" s="25"/>
      <c r="B24" s="20" t="s">
        <v>218</v>
      </c>
      <c r="C24" s="20" t="s">
        <v>219</v>
      </c>
      <c r="D24" s="20" t="s">
        <v>93</v>
      </c>
      <c r="E24" s="20" t="s">
        <v>94</v>
      </c>
      <c r="F24" s="20" t="s">
        <v>220</v>
      </c>
      <c r="G24" s="20" t="s">
        <v>221</v>
      </c>
      <c r="H24" s="23">
        <v>800</v>
      </c>
      <c r="I24" s="23">
        <v>800</v>
      </c>
      <c r="J24" s="23"/>
      <c r="K24" s="23"/>
      <c r="L24" s="23">
        <v>800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18.75" customHeight="1" spans="1:23">
      <c r="A25" s="25"/>
      <c r="B25" s="20" t="s">
        <v>222</v>
      </c>
      <c r="C25" s="20" t="s">
        <v>223</v>
      </c>
      <c r="D25" s="20" t="s">
        <v>93</v>
      </c>
      <c r="E25" s="20" t="s">
        <v>94</v>
      </c>
      <c r="F25" s="20" t="s">
        <v>224</v>
      </c>
      <c r="G25" s="20" t="s">
        <v>169</v>
      </c>
      <c r="H25" s="23">
        <v>1500</v>
      </c>
      <c r="I25" s="23">
        <v>1500</v>
      </c>
      <c r="J25" s="23"/>
      <c r="K25" s="23"/>
      <c r="L25" s="23">
        <v>1500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18.75" customHeight="1" spans="1:23">
      <c r="A26" s="25"/>
      <c r="B26" s="20" t="s">
        <v>218</v>
      </c>
      <c r="C26" s="20" t="s">
        <v>219</v>
      </c>
      <c r="D26" s="20" t="s">
        <v>93</v>
      </c>
      <c r="E26" s="20" t="s">
        <v>94</v>
      </c>
      <c r="F26" s="20" t="s">
        <v>225</v>
      </c>
      <c r="G26" s="20" t="s">
        <v>226</v>
      </c>
      <c r="H26" s="23">
        <v>3200</v>
      </c>
      <c r="I26" s="23">
        <v>3200</v>
      </c>
      <c r="J26" s="23"/>
      <c r="K26" s="23"/>
      <c r="L26" s="23">
        <v>3200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18.75" customHeight="1" spans="1:23">
      <c r="A27" s="25"/>
      <c r="B27" s="20" t="s">
        <v>218</v>
      </c>
      <c r="C27" s="20" t="s">
        <v>219</v>
      </c>
      <c r="D27" s="20" t="s">
        <v>93</v>
      </c>
      <c r="E27" s="20" t="s">
        <v>94</v>
      </c>
      <c r="F27" s="20" t="s">
        <v>227</v>
      </c>
      <c r="G27" s="20" t="s">
        <v>228</v>
      </c>
      <c r="H27" s="23">
        <v>2500</v>
      </c>
      <c r="I27" s="23">
        <v>2500</v>
      </c>
      <c r="J27" s="23"/>
      <c r="K27" s="23"/>
      <c r="L27" s="23">
        <v>2500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18.75" customHeight="1" spans="1:23">
      <c r="A28" s="25"/>
      <c r="B28" s="20" t="s">
        <v>218</v>
      </c>
      <c r="C28" s="20" t="s">
        <v>219</v>
      </c>
      <c r="D28" s="20" t="s">
        <v>93</v>
      </c>
      <c r="E28" s="20" t="s">
        <v>94</v>
      </c>
      <c r="F28" s="20" t="s">
        <v>229</v>
      </c>
      <c r="G28" s="20" t="s">
        <v>230</v>
      </c>
      <c r="H28" s="23">
        <v>6000</v>
      </c>
      <c r="I28" s="23">
        <v>6000</v>
      </c>
      <c r="J28" s="23"/>
      <c r="K28" s="23"/>
      <c r="L28" s="23">
        <v>6000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18.75" customHeight="1" spans="1:23">
      <c r="A29" s="25"/>
      <c r="B29" s="20" t="s">
        <v>231</v>
      </c>
      <c r="C29" s="20" t="s">
        <v>232</v>
      </c>
      <c r="D29" s="20" t="s">
        <v>93</v>
      </c>
      <c r="E29" s="20" t="s">
        <v>94</v>
      </c>
      <c r="F29" s="20" t="s">
        <v>233</v>
      </c>
      <c r="G29" s="20" t="s">
        <v>232</v>
      </c>
      <c r="H29" s="23">
        <v>4287.12</v>
      </c>
      <c r="I29" s="23">
        <v>4287.12</v>
      </c>
      <c r="J29" s="23"/>
      <c r="K29" s="23"/>
      <c r="L29" s="23">
        <v>4287.12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18.75" customHeight="1" spans="1:23">
      <c r="A30" s="25"/>
      <c r="B30" s="20" t="s">
        <v>234</v>
      </c>
      <c r="C30" s="20" t="s">
        <v>235</v>
      </c>
      <c r="D30" s="20" t="s">
        <v>93</v>
      </c>
      <c r="E30" s="20" t="s">
        <v>94</v>
      </c>
      <c r="F30" s="20" t="s">
        <v>236</v>
      </c>
      <c r="G30" s="20" t="s">
        <v>235</v>
      </c>
      <c r="H30" s="23">
        <v>20000</v>
      </c>
      <c r="I30" s="23">
        <v>20000</v>
      </c>
      <c r="J30" s="23"/>
      <c r="K30" s="23"/>
      <c r="L30" s="23">
        <v>20000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18.75" customHeight="1" spans="1:23">
      <c r="A31" s="25"/>
      <c r="B31" s="20" t="s">
        <v>237</v>
      </c>
      <c r="C31" s="20" t="s">
        <v>238</v>
      </c>
      <c r="D31" s="20" t="s">
        <v>93</v>
      </c>
      <c r="E31" s="20" t="s">
        <v>94</v>
      </c>
      <c r="F31" s="20" t="s">
        <v>239</v>
      </c>
      <c r="G31" s="20" t="s">
        <v>240</v>
      </c>
      <c r="H31" s="23">
        <v>36000</v>
      </c>
      <c r="I31" s="23">
        <v>36000</v>
      </c>
      <c r="J31" s="23"/>
      <c r="K31" s="23"/>
      <c r="L31" s="23">
        <v>36000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18.75" customHeight="1" spans="1:23">
      <c r="A32" s="25"/>
      <c r="B32" s="20" t="s">
        <v>204</v>
      </c>
      <c r="C32" s="20" t="s">
        <v>205</v>
      </c>
      <c r="D32" s="20" t="s">
        <v>101</v>
      </c>
      <c r="E32" s="20" t="s">
        <v>102</v>
      </c>
      <c r="F32" s="20" t="s">
        <v>241</v>
      </c>
      <c r="G32" s="20" t="s">
        <v>242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18.75" customHeight="1" spans="1:23">
      <c r="A33" s="25"/>
      <c r="B33" s="20" t="s">
        <v>243</v>
      </c>
      <c r="C33" s="20" t="s">
        <v>244</v>
      </c>
      <c r="D33" s="20" t="s">
        <v>93</v>
      </c>
      <c r="E33" s="20" t="s">
        <v>94</v>
      </c>
      <c r="F33" s="20" t="s">
        <v>245</v>
      </c>
      <c r="G33" s="20" t="s">
        <v>246</v>
      </c>
      <c r="H33" s="23">
        <v>6949.85</v>
      </c>
      <c r="I33" s="23">
        <v>6949.85</v>
      </c>
      <c r="J33" s="23"/>
      <c r="K33" s="23"/>
      <c r="L33" s="23">
        <v>6949.85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18.75" customHeight="1" spans="1:23">
      <c r="A34" s="22" t="s">
        <v>55</v>
      </c>
      <c r="B34" s="22"/>
      <c r="C34" s="22"/>
      <c r="D34" s="22"/>
      <c r="E34" s="22"/>
      <c r="F34" s="22"/>
      <c r="G34" s="22"/>
      <c r="H34" s="23">
        <v>824150.24</v>
      </c>
      <c r="I34" s="23">
        <v>824150.24</v>
      </c>
      <c r="J34" s="23"/>
      <c r="K34" s="23"/>
      <c r="L34" s="23">
        <v>824150.24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4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showZeros="0" topLeftCell="D1" workbookViewId="0">
      <selection activeCell="D10" sqref="D10"/>
    </sheetView>
  </sheetViews>
  <sheetFormatPr defaultColWidth="9.14583333333333" defaultRowHeight="14.25" customHeight="1"/>
  <cols>
    <col min="1" max="1" width="12.4270833333333" customWidth="1"/>
    <col min="2" max="2" width="21.625" customWidth="1"/>
    <col min="3" max="3" width="20.75" customWidth="1"/>
    <col min="4" max="4" width="25" customWidth="1"/>
    <col min="5" max="5" width="9.125" customWidth="1"/>
    <col min="6" max="6" width="17.7083333333333" customWidth="1"/>
    <col min="7" max="7" width="9.85416666666667" customWidth="1"/>
    <col min="8" max="8" width="9.625" customWidth="1"/>
    <col min="9" max="9" width="11.75" customWidth="1"/>
    <col min="10" max="10" width="12" customWidth="1"/>
    <col min="11" max="11" width="10.75" customWidth="1"/>
    <col min="12" max="12" width="7.125" customWidth="1"/>
    <col min="13" max="13" width="7.5" customWidth="1"/>
    <col min="14" max="14" width="6.75" customWidth="1"/>
    <col min="15" max="15" width="7.5" customWidth="1"/>
    <col min="16" max="16" width="7.125" customWidth="1"/>
    <col min="17" max="17" width="8.375" customWidth="1"/>
    <col min="18" max="18" width="10.875" customWidth="1"/>
    <col min="19" max="19" width="6.75" customWidth="1"/>
    <col min="20" max="20" width="6.5" customWidth="1"/>
    <col min="21" max="21" width="10.625" customWidth="1"/>
    <col min="22" max="22" width="7.25" customWidth="1"/>
    <col min="23" max="23" width="5.75" customWidth="1"/>
  </cols>
  <sheetData>
    <row r="1" ht="13.5" customHeight="1" spans="1:23">
      <c r="B1" s="163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63"/>
      <c r="W1" s="64" t="s">
        <v>247</v>
      </c>
    </row>
    <row r="2" ht="41.25" customHeight="1" spans="1:23">
      <c r="A2" s="4" t="str">
        <f>"2026"&amp;"年部门项目支出预算表"</f>
        <v>2026年部门项目支出预算表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8.75" customHeight="1" spans="1:23">
      <c r="A3" s="6" t="str">
        <f>"单位名称："&amp;"耿马傣族佤族自治县红十字会"</f>
        <v>单位名称：耿马傣族佤族自治县红十字会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63"/>
      <c r="W3" s="64" t="s">
        <v>164</v>
      </c>
    </row>
    <row r="4" ht="18.75" customHeight="1" spans="1:23">
      <c r="A4" s="9" t="s">
        <v>248</v>
      </c>
      <c r="B4" s="10" t="s">
        <v>178</v>
      </c>
      <c r="C4" s="9" t="s">
        <v>179</v>
      </c>
      <c r="D4" s="9" t="s">
        <v>249</v>
      </c>
      <c r="E4" s="10" t="s">
        <v>180</v>
      </c>
      <c r="F4" s="10" t="s">
        <v>181</v>
      </c>
      <c r="G4" s="10" t="s">
        <v>250</v>
      </c>
      <c r="H4" s="10" t="s">
        <v>251</v>
      </c>
      <c r="I4" s="91" t="s">
        <v>55</v>
      </c>
      <c r="J4" s="11" t="s">
        <v>252</v>
      </c>
      <c r="K4" s="12"/>
      <c r="L4" s="12"/>
      <c r="M4" s="13"/>
      <c r="N4" s="11" t="s">
        <v>186</v>
      </c>
      <c r="O4" s="12"/>
      <c r="P4" s="13"/>
      <c r="Q4" s="10" t="s">
        <v>61</v>
      </c>
      <c r="R4" s="11" t="s">
        <v>77</v>
      </c>
      <c r="S4" s="12"/>
      <c r="T4" s="12"/>
      <c r="U4" s="12"/>
      <c r="V4" s="12"/>
      <c r="W4" s="13"/>
    </row>
    <row r="5" ht="18.75" customHeight="1" spans="1:23">
      <c r="A5" s="14"/>
      <c r="B5" s="93"/>
      <c r="C5" s="14"/>
      <c r="D5" s="14"/>
      <c r="E5" s="15"/>
      <c r="F5" s="15"/>
      <c r="G5" s="15"/>
      <c r="H5" s="15"/>
      <c r="I5" s="93"/>
      <c r="J5" s="164" t="s">
        <v>58</v>
      </c>
      <c r="K5" s="165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9" t="s">
        <v>64</v>
      </c>
      <c r="T5" s="9" t="s">
        <v>192</v>
      </c>
      <c r="U5" s="9" t="s">
        <v>66</v>
      </c>
      <c r="V5" s="9" t="s">
        <v>67</v>
      </c>
      <c r="W5" s="9" t="s">
        <v>68</v>
      </c>
    </row>
    <row r="6" ht="18.75" customHeight="1" spans="1:23">
      <c r="A6" s="93"/>
      <c r="B6" s="93"/>
      <c r="C6" s="93"/>
      <c r="D6" s="93"/>
      <c r="E6" s="93"/>
      <c r="F6" s="93"/>
      <c r="G6" s="93"/>
      <c r="H6" s="93"/>
      <c r="I6" s="93"/>
      <c r="J6" s="166" t="s">
        <v>57</v>
      </c>
      <c r="K6" s="132"/>
      <c r="L6" s="93"/>
      <c r="M6" s="93"/>
      <c r="N6" s="93"/>
      <c r="O6" s="93"/>
      <c r="P6" s="93"/>
      <c r="Q6" s="93"/>
      <c r="R6" s="93"/>
      <c r="S6" s="167"/>
      <c r="T6" s="167"/>
      <c r="U6" s="167"/>
      <c r="V6" s="167"/>
      <c r="W6" s="167"/>
    </row>
    <row r="7" ht="28.8" spans="1:23">
      <c r="A7" s="16"/>
      <c r="B7" s="92"/>
      <c r="C7" s="16"/>
      <c r="D7" s="16"/>
      <c r="E7" s="17"/>
      <c r="F7" s="17"/>
      <c r="G7" s="17"/>
      <c r="H7" s="17"/>
      <c r="I7" s="92"/>
      <c r="J7" s="72" t="s">
        <v>57</v>
      </c>
      <c r="K7" s="72" t="s">
        <v>253</v>
      </c>
      <c r="L7" s="17"/>
      <c r="M7" s="17"/>
      <c r="N7" s="17"/>
      <c r="O7" s="17"/>
      <c r="P7" s="17"/>
      <c r="Q7" s="17"/>
      <c r="R7" s="17"/>
      <c r="S7" s="17"/>
      <c r="T7" s="17"/>
      <c r="U7" s="92"/>
      <c r="V7" s="17"/>
      <c r="W7" s="17"/>
    </row>
    <row r="8" ht="18.75" customHeight="1" spans="1:23">
      <c r="A8" s="168">
        <v>1</v>
      </c>
      <c r="B8" s="168">
        <v>2</v>
      </c>
      <c r="C8" s="168">
        <v>3</v>
      </c>
      <c r="D8" s="168">
        <v>4</v>
      </c>
      <c r="E8" s="168">
        <v>5</v>
      </c>
      <c r="F8" s="168">
        <v>6</v>
      </c>
      <c r="G8" s="168">
        <v>7</v>
      </c>
      <c r="H8" s="168">
        <v>8</v>
      </c>
      <c r="I8" s="168">
        <v>9</v>
      </c>
      <c r="J8" s="168">
        <v>10</v>
      </c>
      <c r="K8" s="168">
        <v>11</v>
      </c>
      <c r="L8" s="168">
        <v>12</v>
      </c>
      <c r="M8" s="168">
        <v>13</v>
      </c>
      <c r="N8" s="168">
        <v>14</v>
      </c>
      <c r="O8" s="168">
        <v>15</v>
      </c>
      <c r="P8" s="168">
        <v>16</v>
      </c>
      <c r="Q8" s="168">
        <v>17</v>
      </c>
      <c r="R8" s="168">
        <v>18</v>
      </c>
      <c r="S8" s="168">
        <v>19</v>
      </c>
      <c r="T8" s="168">
        <v>20</v>
      </c>
      <c r="U8" s="168">
        <v>21</v>
      </c>
      <c r="V8" s="168">
        <v>22</v>
      </c>
      <c r="W8" s="168">
        <v>23</v>
      </c>
    </row>
    <row r="9" ht="21.6" spans="1:23">
      <c r="A9" s="20"/>
      <c r="B9" s="20"/>
      <c r="C9" s="20" t="s">
        <v>254</v>
      </c>
      <c r="D9" s="20"/>
      <c r="E9" s="20"/>
      <c r="F9" s="20"/>
      <c r="G9" s="20"/>
      <c r="H9" s="20"/>
      <c r="I9" s="23">
        <v>10093.34</v>
      </c>
      <c r="J9" s="23"/>
      <c r="K9" s="23"/>
      <c r="L9" s="23"/>
      <c r="M9" s="23"/>
      <c r="N9" s="23"/>
      <c r="O9" s="23"/>
      <c r="P9" s="23"/>
      <c r="Q9" s="23"/>
      <c r="R9" s="23">
        <v>10093.34</v>
      </c>
      <c r="S9" s="23"/>
      <c r="T9" s="23"/>
      <c r="U9" s="23">
        <v>10093.34</v>
      </c>
      <c r="V9" s="23"/>
      <c r="W9" s="23"/>
    </row>
    <row r="10" ht="21.6" spans="1:23">
      <c r="A10" s="169" t="s">
        <v>255</v>
      </c>
      <c r="B10" s="169" t="s">
        <v>256</v>
      </c>
      <c r="C10" s="169" t="s">
        <v>254</v>
      </c>
      <c r="D10" s="169" t="s">
        <v>70</v>
      </c>
      <c r="E10" s="169" t="s">
        <v>95</v>
      </c>
      <c r="F10" s="169" t="s">
        <v>96</v>
      </c>
      <c r="G10" s="169" t="s">
        <v>229</v>
      </c>
      <c r="H10" s="169" t="s">
        <v>230</v>
      </c>
      <c r="I10" s="23">
        <v>10093.34</v>
      </c>
      <c r="J10" s="23"/>
      <c r="K10" s="23"/>
      <c r="L10" s="23"/>
      <c r="M10" s="23"/>
      <c r="N10" s="23"/>
      <c r="O10" s="23"/>
      <c r="P10" s="23"/>
      <c r="Q10" s="23"/>
      <c r="R10" s="23">
        <v>10093.34</v>
      </c>
      <c r="S10" s="23"/>
      <c r="T10" s="23"/>
      <c r="U10" s="23">
        <v>10093.34</v>
      </c>
      <c r="V10" s="23"/>
      <c r="W10" s="23"/>
    </row>
    <row r="11" ht="18.75" customHeight="1" spans="1:23">
      <c r="A11" s="25"/>
      <c r="B11" s="25"/>
      <c r="C11" s="20" t="s">
        <v>257</v>
      </c>
      <c r="D11" s="25"/>
      <c r="E11" s="25"/>
      <c r="F11" s="25"/>
      <c r="G11" s="25"/>
      <c r="H11" s="25"/>
      <c r="I11" s="23">
        <v>50000</v>
      </c>
      <c r="J11" s="23">
        <v>50000</v>
      </c>
      <c r="K11" s="23">
        <v>50000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18.75" customHeight="1" spans="1:23">
      <c r="A12" s="169" t="s">
        <v>255</v>
      </c>
      <c r="B12" s="169" t="s">
        <v>258</v>
      </c>
      <c r="C12" s="169" t="s">
        <v>257</v>
      </c>
      <c r="D12" s="169" t="s">
        <v>70</v>
      </c>
      <c r="E12" s="169" t="s">
        <v>95</v>
      </c>
      <c r="F12" s="169" t="s">
        <v>96</v>
      </c>
      <c r="G12" s="169" t="s">
        <v>229</v>
      </c>
      <c r="H12" s="169" t="s">
        <v>230</v>
      </c>
      <c r="I12" s="23">
        <v>6000</v>
      </c>
      <c r="J12" s="23">
        <v>6000</v>
      </c>
      <c r="K12" s="23">
        <v>6000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18.75" customHeight="1" spans="1:23">
      <c r="A13" s="169" t="s">
        <v>255</v>
      </c>
      <c r="B13" s="169" t="s">
        <v>258</v>
      </c>
      <c r="C13" s="169" t="s">
        <v>257</v>
      </c>
      <c r="D13" s="169" t="s">
        <v>70</v>
      </c>
      <c r="E13" s="169" t="s">
        <v>95</v>
      </c>
      <c r="F13" s="169" t="s">
        <v>96</v>
      </c>
      <c r="G13" s="169" t="s">
        <v>229</v>
      </c>
      <c r="H13" s="169" t="s">
        <v>230</v>
      </c>
      <c r="I13" s="23">
        <v>15000</v>
      </c>
      <c r="J13" s="23">
        <v>15000</v>
      </c>
      <c r="K13" s="23">
        <v>15000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18.75" customHeight="1" spans="1:23">
      <c r="A14" s="169" t="s">
        <v>255</v>
      </c>
      <c r="B14" s="169" t="s">
        <v>258</v>
      </c>
      <c r="C14" s="169" t="s">
        <v>257</v>
      </c>
      <c r="D14" s="169" t="s">
        <v>70</v>
      </c>
      <c r="E14" s="169" t="s">
        <v>95</v>
      </c>
      <c r="F14" s="169" t="s">
        <v>96</v>
      </c>
      <c r="G14" s="169" t="s">
        <v>227</v>
      </c>
      <c r="H14" s="169" t="s">
        <v>228</v>
      </c>
      <c r="I14" s="23">
        <v>9000</v>
      </c>
      <c r="J14" s="23">
        <v>9000</v>
      </c>
      <c r="K14" s="23">
        <v>9000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18.75" customHeight="1" spans="1:23">
      <c r="A15" s="169" t="s">
        <v>255</v>
      </c>
      <c r="B15" s="169" t="s">
        <v>258</v>
      </c>
      <c r="C15" s="169" t="s">
        <v>257</v>
      </c>
      <c r="D15" s="169" t="s">
        <v>70</v>
      </c>
      <c r="E15" s="169" t="s">
        <v>95</v>
      </c>
      <c r="F15" s="169" t="s">
        <v>96</v>
      </c>
      <c r="G15" s="169" t="s">
        <v>259</v>
      </c>
      <c r="H15" s="169" t="s">
        <v>260</v>
      </c>
      <c r="I15" s="23">
        <v>20000</v>
      </c>
      <c r="J15" s="23">
        <v>20000</v>
      </c>
      <c r="K15" s="23">
        <v>20000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18.75" customHeight="1" spans="1:23">
      <c r="A16" s="170" t="s">
        <v>55</v>
      </c>
      <c r="B16" s="170"/>
      <c r="C16" s="170"/>
      <c r="D16" s="170"/>
      <c r="E16" s="170"/>
      <c r="F16" s="170"/>
      <c r="G16" s="170"/>
      <c r="H16" s="170"/>
      <c r="I16" s="23">
        <v>60093.34</v>
      </c>
      <c r="J16" s="23">
        <v>50000</v>
      </c>
      <c r="K16" s="23">
        <v>50000</v>
      </c>
      <c r="L16" s="23"/>
      <c r="M16" s="23"/>
      <c r="N16" s="23"/>
      <c r="O16" s="23"/>
      <c r="P16" s="23"/>
      <c r="Q16" s="23"/>
      <c r="R16" s="23">
        <v>10093.34</v>
      </c>
      <c r="S16" s="23"/>
      <c r="T16" s="23"/>
      <c r="U16" s="23">
        <v>10093.34</v>
      </c>
      <c r="V16" s="23"/>
      <c r="W16" s="23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3"/>
  <sheetViews>
    <sheetView showZeros="0" workbookViewId="0">
      <selection activeCell="I21" sqref="I21"/>
    </sheetView>
  </sheetViews>
  <sheetFormatPr defaultColWidth="9.14583333333333" defaultRowHeight="12" customHeight="1"/>
  <cols>
    <col min="1" max="1" width="54.0104166666667" customWidth="1"/>
    <col min="2" max="2" width="48" customWidth="1"/>
    <col min="3" max="3" width="10" customWidth="1"/>
    <col min="4" max="5" width="18.28125" customWidth="1"/>
    <col min="6" max="6" width="11" customWidth="1"/>
    <col min="7" max="7" width="7.625" customWidth="1"/>
    <col min="8" max="8" width="11" customWidth="1"/>
    <col min="9" max="9" width="12" customWidth="1"/>
    <col min="10" max="10" width="27.5729166666667" customWidth="1"/>
  </cols>
  <sheetData>
    <row r="1" ht="15" customHeight="1" spans="1:10">
      <c r="J1" s="102" t="s">
        <v>261</v>
      </c>
    </row>
    <row r="2" ht="36.75" customHeight="1" spans="1:10">
      <c r="A2" s="4" t="str">
        <f>"2026"&amp;"年部门项目支出绩效目标表"</f>
        <v>2026年部门项目支出绩效目标表</v>
      </c>
      <c r="B2" s="5"/>
      <c r="C2" s="5"/>
      <c r="D2" s="5"/>
      <c r="E2" s="5"/>
      <c r="F2" s="105"/>
      <c r="G2" s="5"/>
      <c r="H2" s="105"/>
      <c r="I2" s="105"/>
      <c r="J2" s="5"/>
    </row>
    <row r="3" ht="18.75" customHeight="1" spans="1:10">
      <c r="A3" s="81" t="str">
        <f>"单位名称："&amp;"耿马傣族佤族自治县红十字会"</f>
        <v>单位名称：耿马傣族佤族自治县红十字会</v>
      </c>
      <c r="B3" s="82"/>
      <c r="C3" s="82"/>
      <c r="D3" s="82"/>
      <c r="E3" s="82"/>
      <c r="F3" s="83"/>
      <c r="G3" s="82"/>
      <c r="H3" s="83"/>
    </row>
    <row r="4" ht="18.75" customHeight="1" spans="1:10">
      <c r="A4" s="72" t="s">
        <v>262</v>
      </c>
      <c r="B4" s="72" t="s">
        <v>263</v>
      </c>
      <c r="C4" s="72" t="s">
        <v>264</v>
      </c>
      <c r="D4" s="72" t="s">
        <v>265</v>
      </c>
      <c r="E4" s="72" t="s">
        <v>266</v>
      </c>
      <c r="F4" s="84" t="s">
        <v>267</v>
      </c>
      <c r="G4" s="72" t="s">
        <v>268</v>
      </c>
      <c r="H4" s="84" t="s">
        <v>269</v>
      </c>
      <c r="I4" s="84" t="s">
        <v>270</v>
      </c>
      <c r="J4" s="72" t="s">
        <v>271</v>
      </c>
    </row>
    <row r="5" ht="18.75" customHeight="1" spans="1:10">
      <c r="A5" s="157">
        <v>1</v>
      </c>
      <c r="B5" s="157">
        <v>2</v>
      </c>
      <c r="C5" s="157">
        <v>3</v>
      </c>
      <c r="D5" s="157">
        <v>4</v>
      </c>
      <c r="E5" s="157">
        <v>5</v>
      </c>
      <c r="F5" s="157">
        <v>6</v>
      </c>
      <c r="G5" s="157">
        <v>7</v>
      </c>
      <c r="H5" s="157">
        <v>8</v>
      </c>
      <c r="I5" s="157">
        <v>9</v>
      </c>
      <c r="J5" s="157">
        <v>10</v>
      </c>
    </row>
    <row r="6" ht="18.75" customHeight="1" spans="1:10">
      <c r="A6" s="158" t="s">
        <v>70</v>
      </c>
      <c r="B6" s="75"/>
      <c r="C6" s="75"/>
      <c r="D6" s="75"/>
      <c r="E6" s="76"/>
      <c r="F6" s="159"/>
      <c r="G6" s="76"/>
      <c r="H6" s="159"/>
      <c r="I6" s="159"/>
      <c r="J6" s="76"/>
    </row>
    <row r="7" ht="18.75" customHeight="1" spans="1:10">
      <c r="A7" s="160" t="s">
        <v>70</v>
      </c>
      <c r="B7" s="161"/>
      <c r="C7" s="161"/>
      <c r="D7" s="161"/>
      <c r="E7" s="158"/>
      <c r="F7" s="161"/>
      <c r="G7" s="158"/>
      <c r="H7" s="161"/>
      <c r="I7" s="161"/>
      <c r="J7" s="158"/>
    </row>
    <row r="8" ht="21.6" spans="1:10">
      <c r="A8" s="259" t="s">
        <v>257</v>
      </c>
      <c r="B8" s="161" t="s">
        <v>272</v>
      </c>
      <c r="C8" s="161" t="s">
        <v>273</v>
      </c>
      <c r="D8" s="161" t="s">
        <v>274</v>
      </c>
      <c r="E8" s="158" t="s">
        <v>275</v>
      </c>
      <c r="F8" s="161" t="s">
        <v>276</v>
      </c>
      <c r="G8" s="158" t="s">
        <v>277</v>
      </c>
      <c r="H8" s="161" t="s">
        <v>278</v>
      </c>
      <c r="I8" s="161" t="s">
        <v>279</v>
      </c>
      <c r="J8" s="158" t="s">
        <v>280</v>
      </c>
    </row>
    <row r="9" ht="11.4" spans="1:10">
      <c r="A9" s="259" t="s">
        <v>257</v>
      </c>
      <c r="B9" s="161" t="s">
        <v>272</v>
      </c>
      <c r="C9" s="161" t="s">
        <v>273</v>
      </c>
      <c r="D9" s="161" t="s">
        <v>274</v>
      </c>
      <c r="E9" s="158" t="s">
        <v>281</v>
      </c>
      <c r="F9" s="161" t="s">
        <v>276</v>
      </c>
      <c r="G9" s="158" t="s">
        <v>282</v>
      </c>
      <c r="H9" s="161" t="s">
        <v>283</v>
      </c>
      <c r="I9" s="161" t="s">
        <v>279</v>
      </c>
      <c r="J9" s="158" t="s">
        <v>284</v>
      </c>
    </row>
    <row r="10" ht="20" customHeight="1" spans="1:10">
      <c r="A10" s="259" t="s">
        <v>257</v>
      </c>
      <c r="B10" s="161" t="s">
        <v>272</v>
      </c>
      <c r="C10" s="161" t="s">
        <v>273</v>
      </c>
      <c r="D10" s="161" t="s">
        <v>274</v>
      </c>
      <c r="E10" s="158" t="s">
        <v>285</v>
      </c>
      <c r="F10" s="161" t="s">
        <v>276</v>
      </c>
      <c r="G10" s="158" t="s">
        <v>286</v>
      </c>
      <c r="H10" s="161" t="s">
        <v>278</v>
      </c>
      <c r="I10" s="161" t="s">
        <v>279</v>
      </c>
      <c r="J10" s="158" t="s">
        <v>287</v>
      </c>
    </row>
    <row r="11" ht="21" customHeight="1" spans="1:10">
      <c r="A11" s="259" t="s">
        <v>257</v>
      </c>
      <c r="B11" s="161" t="s">
        <v>272</v>
      </c>
      <c r="C11" s="161" t="s">
        <v>273</v>
      </c>
      <c r="D11" s="161" t="s">
        <v>274</v>
      </c>
      <c r="E11" s="158" t="s">
        <v>288</v>
      </c>
      <c r="F11" s="161" t="s">
        <v>276</v>
      </c>
      <c r="G11" s="158" t="s">
        <v>289</v>
      </c>
      <c r="H11" s="161" t="s">
        <v>278</v>
      </c>
      <c r="I11" s="161" t="s">
        <v>279</v>
      </c>
      <c r="J11" s="158" t="s">
        <v>290</v>
      </c>
    </row>
    <row r="12" ht="20" customHeight="1" spans="1:10">
      <c r="A12" s="259" t="s">
        <v>257</v>
      </c>
      <c r="B12" s="161" t="s">
        <v>272</v>
      </c>
      <c r="C12" s="161" t="s">
        <v>273</v>
      </c>
      <c r="D12" s="161" t="s">
        <v>274</v>
      </c>
      <c r="E12" s="158" t="s">
        <v>291</v>
      </c>
      <c r="F12" s="161" t="s">
        <v>276</v>
      </c>
      <c r="G12" s="158" t="s">
        <v>292</v>
      </c>
      <c r="H12" s="161" t="s">
        <v>278</v>
      </c>
      <c r="I12" s="161" t="s">
        <v>279</v>
      </c>
      <c r="J12" s="158" t="s">
        <v>293</v>
      </c>
    </row>
    <row r="13" ht="21" customHeight="1" spans="1:10">
      <c r="A13" s="259" t="s">
        <v>257</v>
      </c>
      <c r="B13" s="161" t="s">
        <v>272</v>
      </c>
      <c r="C13" s="161" t="s">
        <v>273</v>
      </c>
      <c r="D13" s="161" t="s">
        <v>294</v>
      </c>
      <c r="E13" s="158" t="s">
        <v>295</v>
      </c>
      <c r="F13" s="161" t="s">
        <v>276</v>
      </c>
      <c r="G13" s="158" t="s">
        <v>296</v>
      </c>
      <c r="H13" s="161" t="s">
        <v>297</v>
      </c>
      <c r="I13" s="161" t="s">
        <v>279</v>
      </c>
      <c r="J13" s="158" t="s">
        <v>298</v>
      </c>
    </row>
    <row r="14" ht="18.75" customHeight="1" spans="1:10">
      <c r="A14" s="259" t="s">
        <v>257</v>
      </c>
      <c r="B14" s="161" t="s">
        <v>272</v>
      </c>
      <c r="C14" s="161" t="s">
        <v>273</v>
      </c>
      <c r="D14" s="161" t="s">
        <v>299</v>
      </c>
      <c r="E14" s="158" t="s">
        <v>300</v>
      </c>
      <c r="F14" s="161" t="s">
        <v>301</v>
      </c>
      <c r="G14" s="158" t="s">
        <v>302</v>
      </c>
      <c r="H14" s="161" t="s">
        <v>303</v>
      </c>
      <c r="I14" s="161" t="s">
        <v>279</v>
      </c>
      <c r="J14" s="158" t="s">
        <v>304</v>
      </c>
    </row>
    <row r="15" ht="18.75" customHeight="1" spans="1:10">
      <c r="A15" s="259" t="s">
        <v>257</v>
      </c>
      <c r="B15" s="161" t="s">
        <v>272</v>
      </c>
      <c r="C15" s="161" t="s">
        <v>305</v>
      </c>
      <c r="D15" s="161" t="s">
        <v>306</v>
      </c>
      <c r="E15" s="158" t="s">
        <v>307</v>
      </c>
      <c r="F15" s="161" t="s">
        <v>276</v>
      </c>
      <c r="G15" s="158" t="s">
        <v>308</v>
      </c>
      <c r="H15" s="161" t="s">
        <v>297</v>
      </c>
      <c r="I15" s="161" t="s">
        <v>279</v>
      </c>
      <c r="J15" s="158" t="s">
        <v>309</v>
      </c>
    </row>
    <row r="16" ht="21" customHeight="1" spans="1:10">
      <c r="A16" s="259" t="s">
        <v>257</v>
      </c>
      <c r="B16" s="161" t="s">
        <v>272</v>
      </c>
      <c r="C16" s="161" t="s">
        <v>310</v>
      </c>
      <c r="D16" s="161" t="s">
        <v>311</v>
      </c>
      <c r="E16" s="158" t="s">
        <v>312</v>
      </c>
      <c r="F16" s="161" t="s">
        <v>276</v>
      </c>
      <c r="G16" s="158" t="s">
        <v>313</v>
      </c>
      <c r="H16" s="161" t="s">
        <v>297</v>
      </c>
      <c r="I16" s="161" t="s">
        <v>279</v>
      </c>
      <c r="J16" s="158" t="s">
        <v>314</v>
      </c>
    </row>
    <row r="17" ht="20" customHeight="1" spans="1:10">
      <c r="A17" s="259" t="s">
        <v>257</v>
      </c>
      <c r="B17" s="161" t="s">
        <v>272</v>
      </c>
      <c r="C17" s="161" t="s">
        <v>315</v>
      </c>
      <c r="D17" s="161" t="s">
        <v>316</v>
      </c>
      <c r="E17" s="158" t="s">
        <v>317</v>
      </c>
      <c r="F17" s="161" t="s">
        <v>301</v>
      </c>
      <c r="G17" s="158" t="s">
        <v>318</v>
      </c>
      <c r="H17" s="161" t="s">
        <v>319</v>
      </c>
      <c r="I17" s="161" t="s">
        <v>279</v>
      </c>
      <c r="J17" s="158" t="s">
        <v>320</v>
      </c>
    </row>
    <row r="18" ht="19" customHeight="1" spans="1:10">
      <c r="A18" s="259" t="s">
        <v>254</v>
      </c>
      <c r="B18" s="161" t="s">
        <v>321</v>
      </c>
      <c r="C18" s="161" t="s">
        <v>273</v>
      </c>
      <c r="D18" s="161" t="s">
        <v>274</v>
      </c>
      <c r="E18" s="158" t="s">
        <v>322</v>
      </c>
      <c r="F18" s="161" t="s">
        <v>276</v>
      </c>
      <c r="G18" s="158" t="s">
        <v>323</v>
      </c>
      <c r="H18" s="161" t="s">
        <v>283</v>
      </c>
      <c r="I18" s="161" t="s">
        <v>279</v>
      </c>
      <c r="J18" s="158" t="s">
        <v>324</v>
      </c>
    </row>
    <row r="19" ht="35" customHeight="1" spans="1:10">
      <c r="A19" s="259" t="s">
        <v>254</v>
      </c>
      <c r="B19" s="161" t="s">
        <v>321</v>
      </c>
      <c r="C19" s="161" t="s">
        <v>273</v>
      </c>
      <c r="D19" s="161" t="s">
        <v>294</v>
      </c>
      <c r="E19" s="158" t="s">
        <v>325</v>
      </c>
      <c r="F19" s="161" t="s">
        <v>276</v>
      </c>
      <c r="G19" s="158" t="s">
        <v>313</v>
      </c>
      <c r="H19" s="161" t="s">
        <v>297</v>
      </c>
      <c r="I19" s="161" t="s">
        <v>279</v>
      </c>
      <c r="J19" s="158" t="s">
        <v>326</v>
      </c>
    </row>
    <row r="20" ht="23" customHeight="1" spans="1:10">
      <c r="A20" s="259" t="s">
        <v>254</v>
      </c>
      <c r="B20" s="161" t="s">
        <v>321</v>
      </c>
      <c r="C20" s="161" t="s">
        <v>273</v>
      </c>
      <c r="D20" s="161" t="s">
        <v>299</v>
      </c>
      <c r="E20" s="158" t="s">
        <v>327</v>
      </c>
      <c r="F20" s="161" t="s">
        <v>301</v>
      </c>
      <c r="G20" s="158" t="s">
        <v>328</v>
      </c>
      <c r="H20" s="161" t="s">
        <v>303</v>
      </c>
      <c r="I20" s="161" t="s">
        <v>279</v>
      </c>
      <c r="J20" s="158" t="s">
        <v>329</v>
      </c>
    </row>
    <row r="21" ht="20" customHeight="1" spans="1:10">
      <c r="A21" s="259" t="s">
        <v>254</v>
      </c>
      <c r="B21" s="161" t="s">
        <v>321</v>
      </c>
      <c r="C21" s="161" t="s">
        <v>305</v>
      </c>
      <c r="D21" s="161" t="s">
        <v>306</v>
      </c>
      <c r="E21" s="158" t="s">
        <v>330</v>
      </c>
      <c r="F21" s="161" t="s">
        <v>331</v>
      </c>
      <c r="G21" s="158" t="s">
        <v>332</v>
      </c>
      <c r="H21" s="161"/>
      <c r="I21" s="161" t="s">
        <v>333</v>
      </c>
      <c r="J21" s="158" t="s">
        <v>334</v>
      </c>
    </row>
    <row r="22" ht="22" customHeight="1" spans="1:10">
      <c r="A22" s="259" t="s">
        <v>254</v>
      </c>
      <c r="B22" s="161" t="s">
        <v>321</v>
      </c>
      <c r="C22" s="161" t="s">
        <v>310</v>
      </c>
      <c r="D22" s="161" t="s">
        <v>311</v>
      </c>
      <c r="E22" s="158" t="s">
        <v>335</v>
      </c>
      <c r="F22" s="161" t="s">
        <v>276</v>
      </c>
      <c r="G22" s="158" t="s">
        <v>336</v>
      </c>
      <c r="H22" s="161" t="s">
        <v>297</v>
      </c>
      <c r="I22" s="161" t="s">
        <v>279</v>
      </c>
      <c r="J22" s="158" t="s">
        <v>337</v>
      </c>
    </row>
    <row r="23" ht="21" customHeight="1" spans="1:10">
      <c r="A23" s="259" t="s">
        <v>254</v>
      </c>
      <c r="B23" s="161" t="s">
        <v>321</v>
      </c>
      <c r="C23" s="161" t="s">
        <v>315</v>
      </c>
      <c r="D23" s="161" t="s">
        <v>316</v>
      </c>
      <c r="E23" s="158" t="s">
        <v>338</v>
      </c>
      <c r="F23" s="161" t="s">
        <v>301</v>
      </c>
      <c r="G23" s="158" t="s">
        <v>339</v>
      </c>
      <c r="H23" s="161" t="s">
        <v>340</v>
      </c>
      <c r="I23" s="161" t="s">
        <v>279</v>
      </c>
      <c r="J23" s="158" t="s">
        <v>341</v>
      </c>
    </row>
  </sheetData>
  <mergeCells count="6">
    <mergeCell ref="A2:J2"/>
    <mergeCell ref="A3:H3"/>
    <mergeCell ref="A8:A17"/>
    <mergeCell ref="A18:A23"/>
    <mergeCell ref="B8:B17"/>
    <mergeCell ref="B18:B23"/>
  </mergeCell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中央、省转移支付补助项目支出预算表11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钟艳</cp:lastModifiedBy>
  <dcterms:created xsi:type="dcterms:W3CDTF">2026-03-17T08:09:00Z</dcterms:created>
  <dcterms:modified xsi:type="dcterms:W3CDTF">2026-03-18T06:34:12Z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A179ED894A6343E6BDDBF743EB27A7A5_13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