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tabRatio="867" firstSheet="10"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州对下转移支付预算表09-1" sheetId="13" r:id="rId13"/>
    <sheet name="州对下转移支付绩效目标表09-2" sheetId="14" r:id="rId14"/>
    <sheet name="新增资产配置表10" sheetId="15" r:id="rId15"/>
    <sheet name="中央转移支付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<sst xmlns="http://schemas.openxmlformats.org/spreadsheetml/2006/main" count="1148" uniqueCount="473">
  <si>
    <t>预算01-1表</t>
  </si>
  <si>
    <t>2025年部门财务收支预算总表</t>
  </si>
  <si>
    <t>单位:元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</si>
  <si>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</si>
  <si>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</si>
  <si>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</si>
  <si>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</si>
  <si>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</si>
  <si>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</si>
  <si>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</si>
  <si>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</si>
  <si>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</si>
  <si>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</si>
  <si>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</si>
  <si>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</si>
  <si>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</si>
  <si>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</si>
  <si>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</si>
  <si>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</si>
  <si>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</si>
  <si>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</si>
  <si>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</si>
  <si>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</si>
  <si>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</si>
  <si>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</si>
  <si>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</si>
  <si>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</si>
  <si>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</si>
  <si>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</si>
  <si>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</si>
  <si>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</si>
  <si>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</si>
  <si>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</si>
  <si>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</si>
  <si>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</si>
  <si>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</si>
  <si>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</si>
  <si>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</si>
  <si>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</si>
  <si>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</si>
  <si>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</si>
  <si>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</si>
  <si>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</si>
  <si>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</si>
  <si>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</si>
  <si>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</si>
  <si>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</si>
  <si>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</si>
  <si>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</si>
  <si>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</si>
  <si>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</si>
  <si>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</si>
  <si>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</si>
  <si>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</si>
  <si>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</si>
  <si>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单位名称：迪庆藏族自治州红十字会</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</si>
  <si>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</si>
  <si>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</si>
  <si>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</si>
  <si>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</si>
  <si>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</si>
  <si>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</si>
  <si>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</si>
  <si>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</si>
  <si>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</si>
  <si>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</si>
  <si>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</si>
  <si>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</si>
  <si>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</si>
  <si>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</si>
  <si>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</si>
  <si>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</si>
  <si>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265001</t>
  </si>
  <si>
    <t>迪庆藏族自治州红十字会</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</si>
  <si>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</si>
  <si>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</si>
  <si>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</si>
  <si>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</si>
  <si>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</si>
  <si>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</si>
  <si>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</si>
  <si>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</si>
  <si>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</si>
  <si>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</si>
  <si>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</si>
  <si>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</si>
  <si>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</si>
  <si>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201</t>
  </si>
  <si>
    <t>20199</t>
  </si>
  <si>
    <t>2019999</t>
  </si>
  <si>
    <t>208</t>
  </si>
  <si>
    <t>社会保障和就业支出</t>
  </si>
  <si>
    <t>20805</t>
  </si>
  <si>
    <t>2080505</t>
  </si>
  <si>
    <t>2080506</t>
  </si>
  <si>
    <t>2080599</t>
  </si>
  <si>
    <t>20808</t>
  </si>
  <si>
    <t>2080801</t>
  </si>
  <si>
    <t>20816</t>
  </si>
  <si>
    <t>2081601</t>
  </si>
  <si>
    <t>2081699</t>
  </si>
  <si>
    <t>210</t>
  </si>
  <si>
    <t>卫生健康支出</t>
  </si>
  <si>
    <t>21011</t>
  </si>
  <si>
    <t>2101101</t>
  </si>
  <si>
    <t>2101102</t>
  </si>
  <si>
    <t>2101103</t>
  </si>
  <si>
    <t>2101199</t>
  </si>
  <si>
    <t>221</t>
  </si>
  <si>
    <t>住房保障支出</t>
  </si>
  <si>
    <t>22102</t>
  </si>
  <si>
    <t>2210201</t>
  </si>
  <si>
    <t>合  计</t>
  </si>
  <si>
    <t>预算02-1表</t>
  </si>
  <si>
    <t>2025年部门财政拨款收支预算总表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</si>
  <si>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</si>
  <si>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</si>
  <si>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</si>
  <si>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</si>
  <si>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</si>
  <si>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</si>
  <si>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</si>
  <si>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</si>
  <si>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</si>
  <si>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</si>
  <si>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</si>
  <si>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</si>
  <si>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</si>
  <si>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</si>
  <si>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</si>
  <si>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</si>
  <si>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</si>
  <si>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</si>
  <si>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</si>
  <si>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</si>
  <si>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</si>
  <si>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</si>
  <si>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</si>
  <si>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</si>
  <si>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</si>
  <si>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</si>
  <si>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</si>
  <si>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</si>
  <si>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</si>
  <si>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</si>
  <si>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</si>
  <si>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</si>
  <si>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</si>
  <si>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</si>
  <si>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</si>
  <si>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</si>
  <si>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2025年一般公共预算支出预算表（按功能科目分类）</t>
  </si>
  <si>
    <t>部门预算支出功能分类科目</t>
  </si>
  <si>
    <t>人员经费</t>
  </si>
  <si>
    <t>公用经费</t>
  </si>
  <si>
    <t>1</t>
  </si>
  <si>
    <t>2</t>
  </si>
  <si>
    <t>3</t>
  </si>
  <si>
    <t>5</t>
  </si>
  <si>
    <t>6</t>
  </si>
  <si>
    <t>7</t>
  </si>
  <si>
    <t>其他一般公共服务支出</t>
  </si>
  <si>
    <t>行政事业单位养老支出</t>
  </si>
  <si>
    <t>机关事业单位基本养老保险缴费支出</t>
  </si>
  <si>
    <t>其他行政事业单位养老支出</t>
  </si>
  <si>
    <t>抚恤</t>
  </si>
  <si>
    <t>死亡抚恤</t>
  </si>
  <si>
    <t>红十字事业</t>
  </si>
  <si>
    <t>行政运行</t>
  </si>
  <si>
    <t>其他红十字事业支出</t>
  </si>
  <si>
    <t>行政事业单位医疗</t>
  </si>
  <si>
    <t>行政单位医疗</t>
  </si>
  <si>
    <t>事业单位医疗</t>
  </si>
  <si>
    <t>公务员医疗补助</t>
  </si>
  <si>
    <t>其他行政事业单位医疗支出</t>
  </si>
  <si>
    <t>住房改革支出</t>
  </si>
  <si>
    <t>住房公积金</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</si>
  <si>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</si>
  <si>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</si>
  <si>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</si>
  <si>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</si>
  <si>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</si>
  <si>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</si>
  <si>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</si>
  <si>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</si>
  <si>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</si>
  <si>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</si>
  <si>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</si>
  <si>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</si>
  <si>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</si>
  <si>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</si>
  <si>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</si>
  <si>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</si>
  <si>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</si>
  <si>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</si>
  <si>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</si>
  <si>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</si>
  <si>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</si>
  <si>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</si>
  <si>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</si>
  <si>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</si>
  <si>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</si>
  <si>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</si>
  <si>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已预拨</t>
  </si>
  <si>
    <t>533400210000000018155</t>
  </si>
  <si>
    <t>行政人员工资支出</t>
  </si>
  <si>
    <t>30101</t>
  </si>
  <si>
    <t>基本工资</t>
  </si>
  <si>
    <t>533400221100000252843</t>
  </si>
  <si>
    <t>事业人员工资支出</t>
  </si>
  <si>
    <t>30102</t>
  </si>
  <si>
    <t>津贴补贴</t>
  </si>
  <si>
    <t>30103</t>
  </si>
  <si>
    <t>奖金</t>
  </si>
  <si>
    <t>533400231100001419450</t>
  </si>
  <si>
    <t>公务员基础绩效奖</t>
  </si>
  <si>
    <t>30107</t>
  </si>
  <si>
    <t>绩效工资</t>
  </si>
  <si>
    <t>533400231100001419442</t>
  </si>
  <si>
    <t>事业人员规范后绩效奖</t>
  </si>
  <si>
    <t>533400210000000018156</t>
  </si>
  <si>
    <t>社会保障缴费</t>
  </si>
  <si>
    <t>30108</t>
  </si>
  <si>
    <t>机关事业单位基本养老保险缴费</t>
  </si>
  <si>
    <t>30110</t>
  </si>
  <si>
    <t>职工基本医疗保险缴费</t>
  </si>
  <si>
    <t>30111</t>
  </si>
  <si>
    <t>公务员医疗补助缴费</t>
  </si>
  <si>
    <t>30112</t>
  </si>
  <si>
    <t>其他社会保障缴费</t>
  </si>
  <si>
    <t>533400210000000018157</t>
  </si>
  <si>
    <t>30113</t>
  </si>
  <si>
    <t>533400210000000018163</t>
  </si>
  <si>
    <t>一般公用经费</t>
  </si>
  <si>
    <t>30207</t>
  </si>
  <si>
    <t>邮电费</t>
  </si>
  <si>
    <t>533400221100000252847</t>
  </si>
  <si>
    <t>30217</t>
  </si>
  <si>
    <t>30205</t>
  </si>
  <si>
    <t>水费</t>
  </si>
  <si>
    <t>30206</t>
  </si>
  <si>
    <t>电费</t>
  </si>
  <si>
    <t>30208</t>
  </si>
  <si>
    <t>取暖费</t>
  </si>
  <si>
    <t>533400231100001419453</t>
  </si>
  <si>
    <t>办公取暖费</t>
  </si>
  <si>
    <t>533400210000000018162</t>
  </si>
  <si>
    <t>工会经费</t>
  </si>
  <si>
    <t>30228</t>
  </si>
  <si>
    <t>30229</t>
  </si>
  <si>
    <t>福利费</t>
  </si>
  <si>
    <t>533400241100002142584</t>
  </si>
  <si>
    <t>体检费</t>
  </si>
  <si>
    <t>533400210000000018159</t>
  </si>
  <si>
    <t>公务用车运行维护费</t>
  </si>
  <si>
    <t>30231</t>
  </si>
  <si>
    <t>533400210000000018161</t>
  </si>
  <si>
    <t>行政公务交通补贴</t>
  </si>
  <si>
    <t>30239</t>
  </si>
  <si>
    <t>其他交通费用</t>
  </si>
  <si>
    <t>533400221100000252862</t>
  </si>
  <si>
    <t>公务用车租赁费</t>
  </si>
  <si>
    <t>30299</t>
  </si>
  <si>
    <t>其他商品和服务支出</t>
  </si>
  <si>
    <t>533400241100002145006</t>
  </si>
  <si>
    <t>职工遗属补贴经费</t>
  </si>
  <si>
    <t>30305</t>
  </si>
  <si>
    <t>生活补助</t>
  </si>
  <si>
    <t>预算05-1表</t>
  </si>
  <si>
    <t>2025年部门项目支出预算表</t>
  </si>
  <si>
    <t>项目分类</t>
  </si>
  <si>
    <t>项目单位</t>
  </si>
  <si>
    <t>本年拨款</t>
  </si>
  <si>
    <t>其中：本次下达</t>
  </si>
  <si>
    <t>备灾救灾中心履职工作经费</t>
  </si>
  <si>
    <t>专项业务类</t>
  </si>
  <si>
    <t>533400251100003519133</t>
  </si>
  <si>
    <t>30201</t>
  </si>
  <si>
    <t>办公费</t>
  </si>
  <si>
    <t>30209</t>
  </si>
  <si>
    <t>物业管理费</t>
  </si>
  <si>
    <t>30211</t>
  </si>
  <si>
    <t>差旅费</t>
  </si>
  <si>
    <t>30213</t>
  </si>
  <si>
    <t>维修（护）费</t>
  </si>
  <si>
    <t>30216</t>
  </si>
  <si>
    <t>培训费</t>
  </si>
  <si>
    <t>30218</t>
  </si>
  <si>
    <t>专用材料费</t>
  </si>
  <si>
    <t>30226</t>
  </si>
  <si>
    <t>劳务费</t>
  </si>
  <si>
    <t>30227</t>
  </si>
  <si>
    <t>委托业务费</t>
  </si>
  <si>
    <t>迪庆州红十字会2025年度事业发展及能力提升经费</t>
  </si>
  <si>
    <t>事业发展类</t>
  </si>
  <si>
    <t>533400251100003516551</t>
  </si>
  <si>
    <t>31002</t>
  </si>
  <si>
    <t>办公设备购置</t>
  </si>
  <si>
    <t>人道救助工作经费</t>
  </si>
  <si>
    <t>民生类</t>
  </si>
  <si>
    <t>533400251100003518378</t>
  </si>
  <si>
    <t>30306</t>
  </si>
  <si>
    <t>救济费</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</si>
  <si>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</si>
  <si>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</si>
  <si>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</si>
  <si>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</si>
  <si>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</si>
  <si>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</si>
  <si>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</si>
  <si>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</si>
  <si>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</si>
  <si>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</si>
  <si>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</si>
  <si>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</si>
  <si>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产出指标</t>
  </si>
  <si>
    <t>数量指标</t>
  </si>
  <si>
    <t>购置计划完成数</t>
  </si>
  <si>
    <t>=</t>
  </si>
  <si>
    <t>4</t>
  </si>
  <si>
    <t>台（套）</t>
  </si>
  <si>
    <t>定量指标</t>
  </si>
  <si>
    <t xml:space="preserve">反映部门购置计划执行情况购置计划执行情况。
</t>
  </si>
  <si>
    <t>项目督导调研次数</t>
  </si>
  <si>
    <t>&gt;=</t>
  </si>
  <si>
    <t>8</t>
  </si>
  <si>
    <t>次</t>
  </si>
  <si>
    <t>定性指标</t>
  </si>
  <si>
    <t>反映预算部门（单位）下乡调研项目次数。</t>
  </si>
  <si>
    <t>微信公众号发布稿件数量</t>
  </si>
  <si>
    <t>100</t>
  </si>
  <si>
    <t>篇</t>
  </si>
  <si>
    <t>反映通过相关媒体、网络等发布或推送稿件的篇数情况。</t>
  </si>
  <si>
    <t>质量指标</t>
  </si>
  <si>
    <t>验收通过率</t>
  </si>
  <si>
    <t>%</t>
  </si>
  <si>
    <t>反映设备购置的产品质量情况。
验收通过率=（通过验收的购置数量/购置总数量）*100%。</t>
  </si>
  <si>
    <t>效益指标</t>
  </si>
  <si>
    <t>可持续影响</t>
  </si>
  <si>
    <t>设备使用年限</t>
  </si>
  <si>
    <t>年</t>
  </si>
  <si>
    <t>反映新投入设备使用年限情况。</t>
  </si>
  <si>
    <t>满意度指标</t>
  </si>
  <si>
    <t>服务对象满意度</t>
  </si>
  <si>
    <t>社会公众满意度</t>
  </si>
  <si>
    <t>90</t>
  </si>
  <si>
    <t>反映社会公众对宣传的满意程度。</t>
  </si>
  <si>
    <t>使用人员满意度</t>
  </si>
  <si>
    <t>反映服务对象对购置设备的整体满意情况。
使用人员满意度=（对购置设备满意的人数/问卷调查人数）*100%。</t>
  </si>
  <si>
    <t>1、2025年继续开展红十字“博爱送万家”人道救助活动，为全州范围内各类最易受损群体送去党和政府以及社会各界爱心人士的关爱，着力解决困难群众的急难愁盼问题，，活动受益人数不少于15000人。
2、做好募捐筹资工作，进一步增强人道救助和服务能力，年度总筹款达到300万元以上；提升人道资源动员工作水平和管理能力，打造募捐筹资项目品牌，
3、继续实施“爱心·圆梦”等品牌救助活动，助力社区治理和乡村振兴，提高困难群众人道救助受益面，全年救助不少于130人。</t>
  </si>
  <si>
    <t>爱心圆梦救助对象人数（人次）</t>
  </si>
  <si>
    <t>60</t>
  </si>
  <si>
    <t>人/人次</t>
  </si>
  <si>
    <t>反映应保尽保、应救尽救对象的人数（人次）情况。</t>
  </si>
  <si>
    <t>博爱送万家物资救助对象人数（人次）</t>
  </si>
  <si>
    <t>15000</t>
  </si>
  <si>
    <t>宣传活动举办次数</t>
  </si>
  <si>
    <t>反映组织宣传活动次数的情况。</t>
  </si>
  <si>
    <t>救助对象认定准确率</t>
  </si>
  <si>
    <t>反映救助对象认定的准确情况。
救助对象认定准确率=抽检符合标准的救助对象数/抽检实际救助对象数*100%</t>
  </si>
  <si>
    <t>时效指标</t>
  </si>
  <si>
    <t>救助发放及时率</t>
  </si>
  <si>
    <t>反映发放单位及时发放救助资金的情况。
救助发放及时率=时限内发放救助资金额/应发放救助资金额*100%</t>
  </si>
  <si>
    <t>经济效益</t>
  </si>
  <si>
    <t>募集捐赠款物</t>
  </si>
  <si>
    <t>300</t>
  </si>
  <si>
    <t>万元</t>
  </si>
  <si>
    <t>反映举办活动募集捐赠款物的情况。</t>
  </si>
  <si>
    <t>社会效益</t>
  </si>
  <si>
    <t>政策知晓率</t>
  </si>
  <si>
    <t>80</t>
  </si>
  <si>
    <t>反映救助政策的宣传效果情况。
政策知晓率=调查中救助政策知晓人数/调查总人数*100%</t>
  </si>
  <si>
    <t>宣传报道次数</t>
  </si>
  <si>
    <t>1.00</t>
  </si>
  <si>
    <t>举办的公益演出活动被媒体宣传报道的次数，反映其引领示范作用的体现情况。</t>
  </si>
  <si>
    <t>救助对象满意度</t>
  </si>
  <si>
    <t>反映获救助对象的满意程度。
救助对象满意度=调查中满意和较满意的获救助人员数/调查总人数*100%</t>
  </si>
  <si>
    <t>一是我会不断建立和完善备灾储备机制，极大地缓解灾区困难。长期以来，充分发挥自身优势积极参与重大自然灾害救助工作，凸显作为政府人道领域助手的作用。弘扬“人道、博爱、奉献”的红十字精神，进一步促进了和谐社会的建设，随时准备向广大灾区群众提供帮助。二是为仓储物资购买物资保险，最大程度地减少因意外发生而产生的损失。三是更好的服务我州先天性心脏病患儿，真正做到“早发现、早诊断、早治疗”。</t>
  </si>
  <si>
    <t>组织培训期数</t>
  </si>
  <si>
    <t>反映预算部门（单位）组织开展各类培训的期数。</t>
  </si>
  <si>
    <t>消防巡查次数</t>
  </si>
  <si>
    <t>次（期）</t>
  </si>
  <si>
    <t>反映每年消防巡查次数的情况。</t>
  </si>
  <si>
    <t>物业管理面积</t>
  </si>
  <si>
    <t>1842.61</t>
  </si>
  <si>
    <t>平方米</t>
  </si>
  <si>
    <t>反映物业管理合同约定的服务区域、办公区域室内外（含绿化）面积之和。</t>
  </si>
  <si>
    <t>仓库物资保险购买数量</t>
  </si>
  <si>
    <t>为仓库购买物资保险，最大程度减少因意外发生而产生的损失</t>
  </si>
  <si>
    <t>培训出勤率</t>
  </si>
  <si>
    <t>反映预算部门（单位）组织开展各类培训中参训人员的出勤情况。
培训出勤率=（实际出勤学员数量/参加培训学员数量）*100%。</t>
  </si>
  <si>
    <t>卫生保洁合格率</t>
  </si>
  <si>
    <t>反映卫生保洁检查验收合格的情况。卫生保洁合格率=卫生保洁检查验收合格/卫生保洁*100%</t>
  </si>
  <si>
    <t>仓库设备、消防设备更新采购验收合格率</t>
  </si>
  <si>
    <t>反映仓库设备、消防设备更新的情况。仓库设备、消防设备更新合格率=仓库设备、消防设备更新合格数量/仓库设备、消防设备更新数量*100%</t>
  </si>
  <si>
    <t>物业服务需求保障程度</t>
  </si>
  <si>
    <t>反映绿化、安保洁等服务满足委托单位的程度。（实际运用时根据项目对物业的需求，主要通过整体评价的方式进行评价。）</t>
  </si>
  <si>
    <t>全年发生重大安全生产事故次数</t>
  </si>
  <si>
    <t>0</t>
  </si>
  <si>
    <t>通过日常检查确保仓库安全，确保无重大安全事故发生</t>
  </si>
  <si>
    <t>参训人员满意度</t>
  </si>
  <si>
    <t>反映参训人员对培训内容、讲师授课、课程设置和培训效果等的满意度。
参训人员满意度=（对培训整体满意的参训人数/参训总人数）*100%</t>
  </si>
  <si>
    <t>服务受益人员满意度</t>
  </si>
  <si>
    <t>反映保洁、绿化养护服务受益人员满意程度。</t>
  </si>
  <si>
    <t>预算06表</t>
  </si>
  <si>
    <t>2025年部门政府性基金预算支出预算表</t>
  </si>
  <si>
    <t>政府性基金预算支出</t>
  </si>
  <si>
    <t>注：我单位无政府性基金，故此表为空。</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</si>
  <si>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</si>
  <si>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</si>
  <si>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</si>
  <si>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</si>
  <si>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</si>
  <si>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</si>
  <si>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</si>
  <si>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</si>
  <si>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</si>
  <si>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</si>
  <si>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</si>
  <si>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车辆加油费</t>
  </si>
  <si>
    <t>C23120302 车辆加油、添加燃料服务</t>
  </si>
  <si>
    <t>C23120301 车辆维修和保养服务</t>
  </si>
  <si>
    <t>车辆保险</t>
  </si>
  <si>
    <t>C1804010201 机动车保险服务</t>
  </si>
  <si>
    <t>复印纸采购</t>
  </si>
  <si>
    <t>A05040101 复印纸</t>
  </si>
  <si>
    <t>台式电脑</t>
  </si>
  <si>
    <t>A02010105 台式计算机</t>
  </si>
  <si>
    <t>台</t>
  </si>
  <si>
    <t>液晶显示器</t>
  </si>
  <si>
    <t>A02021104 液晶显示器</t>
  </si>
  <si>
    <t>预算08表</t>
  </si>
  <si>
    <t>2025年部门政府购买服务预算表</t>
  </si>
  <si>
    <t>政府购买服务项目</t>
  </si>
  <si>
    <t>政府购买服务目录</t>
  </si>
  <si>
    <t>单位自筹</t>
  </si>
  <si>
    <t>预算09-1表</t>
  </si>
  <si>
    <t>2025年州对下转移支付预算表</t>
  </si>
  <si>
    <t>单位名称（项目）</t>
  </si>
  <si>
    <t>地区</t>
  </si>
  <si>
    <t>政府性基金</t>
  </si>
  <si>
    <t>香格里拉市</t>
  </si>
  <si>
    <t>维西县</t>
  </si>
  <si>
    <t>德钦县</t>
  </si>
  <si>
    <t>产业园区</t>
  </si>
  <si>
    <t>注：我单位无对下转移资金，故此表为空。</t>
  </si>
  <si>
    <t>预算09-2表</t>
  </si>
  <si>
    <t>2025年州对下转移支付绩效目标表</t>
  </si>
  <si>
    <t>预算10表</t>
  </si>
  <si>
    <t>2025年新增资产配置表</t>
  </si>
  <si>
    <t>资产类别</t>
  </si>
  <si>
    <t>资产分类代码.名称</t>
  </si>
  <si>
    <t>资产名称</t>
  </si>
  <si>
    <t>计量单位</t>
  </si>
  <si>
    <t>财政部门批复数（元）</t>
  </si>
  <si>
    <t>单价</t>
  </si>
  <si>
    <t>金额</t>
  </si>
  <si>
    <t>通用设备</t>
  </si>
  <si>
    <t>A02021104台式计算机</t>
  </si>
  <si>
    <t>预算11表</t>
  </si>
  <si>
    <t>2025年中央转移支付补助项目支出预算表</t>
  </si>
  <si>
    <t>单位名称：迪庆藏族自治州红十字</t>
  </si>
  <si>
    <t>上级补助</t>
  </si>
  <si>
    <t>注：我单位无中央转移资金，故此表为空。</t>
  </si>
  <si>
    <t>预算12表</t>
  </si>
  <si>
    <t>2025年部门项目支出中期规划预算表</t>
  </si>
  <si>
    <t>项目级次</t>
  </si>
  <si>
    <t>2025年</t>
  </si>
  <si>
    <t>2026年</t>
  </si>
  <si>
    <t>2027年</t>
  </si>
  <si>
    <t>迪庆藏族自治州红十字</t>
  </si>
  <si>
    <t>一级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</si>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</sst>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44">
    <font>
      <sz val="11"/>
      <color theme="1"/>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9"/>
      <color theme="1"/>
      <name val="宋体"/>
      <charset val="134"/>
    </font>
    <font>
      <b/>
      <sz val="23"/>
      <color rgb="FF000000"/>
      <name val="宋体"/>
      <charset val="134"/>
    </font>
    <font>
      <sz val="11"/>
      <name val="宋体"/>
      <charset val="134"/>
      <scheme val="minor"/>
    </font>
    <font>
      <sz val="9"/>
      <name val="宋体"/>
      <charset val="134"/>
    </font>
    <font>
      <b/>
      <sz val="19.5"/>
      <name val="宋体"/>
      <charset val="134"/>
    </font>
    <font>
      <sz val="10.5"/>
      <name val="宋体"/>
      <charset val="134"/>
    </font>
    <font>
      <sz val="9"/>
      <name val="SimSun"/>
      <charset val="134"/>
    </font>
    <font>
      <b/>
      <sz val="22"/>
      <color rgb="FF000000"/>
      <name val="宋体"/>
      <charset val="134"/>
    </font>
    <font>
      <sz val="10.5"/>
      <color rgb="FF000000"/>
      <name val="宋体"/>
      <charset val="134"/>
    </font>
    <font>
      <sz val="22"/>
      <color rgb="FF000000"/>
      <name val="方正小标宋简体"/>
      <charset val="134"/>
    </font>
    <font>
      <sz val="11"/>
      <color theme="1"/>
      <name val="宋体"/>
      <charset val="134"/>
    </font>
    <font>
      <sz val="10"/>
      <color theme="1"/>
      <name val="宋体"/>
      <charset val="134"/>
    </font>
    <font>
      <sz val="22"/>
      <color theme="1"/>
      <name val="方正小标宋简体"/>
      <charset val="134"/>
    </font>
    <font>
      <sz val="18"/>
      <color theme="1"/>
      <name val="Microsoft Sans Serif"/>
      <charset val="134"/>
    </font>
    <font>
      <sz val="12"/>
      <color theme="1"/>
      <name val="宋体"/>
      <charset val="134"/>
    </font>
    <font>
      <sz val="20"/>
      <color rgb="FF000000"/>
      <name val="宋体"/>
      <charset val="134"/>
    </font>
    <font>
      <b/>
      <sz val="10"/>
      <color rgb="FF000000"/>
      <name val="宋体"/>
      <charset val="134"/>
    </font>
    <font>
      <b/>
      <sz val="9"/>
      <color rgb="FF000000"/>
      <name val="宋体"/>
      <charset val="134"/>
    </font>
    <font>
      <sz val="19"/>
      <color rgb="FF000000"/>
      <name val="宋体"/>
      <charset val="134"/>
    </font>
    <font>
      <b/>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rgb="FF000000"/>
      </bottom>
      <diagonal/>
    </border>
    <border>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auto="1"/>
      </right>
      <top style="thin">
        <color rgb="FF000000"/>
      </top>
      <bottom style="thin">
        <color auto="1"/>
      </bottom>
      <diagonal/>
    </border>
    <border>
      <left style="thin">
        <color auto="1"/>
      </left>
      <right style="thin">
        <color auto="1"/>
      </right>
      <top style="thin">
        <color rgb="FF000000"/>
      </top>
      <bottom style="thin">
        <color auto="1"/>
      </bottom>
      <diagonal/>
    </border>
    <border>
      <left style="thin">
        <color rgb="FF000000"/>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2" borderId="19"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20" applyNumberFormat="0" applyFill="0" applyAlignment="0" applyProtection="0">
      <alignment vertical="center"/>
    </xf>
    <xf numFmtId="0" fontId="31" fillId="0" borderId="20" applyNumberFormat="0" applyFill="0" applyAlignment="0" applyProtection="0">
      <alignment vertical="center"/>
    </xf>
    <xf numFmtId="0" fontId="32" fillId="0" borderId="21" applyNumberFormat="0" applyFill="0" applyAlignment="0" applyProtection="0">
      <alignment vertical="center"/>
    </xf>
    <xf numFmtId="0" fontId="32" fillId="0" borderId="0" applyNumberFormat="0" applyFill="0" applyBorder="0" applyAlignment="0" applyProtection="0">
      <alignment vertical="center"/>
    </xf>
    <xf numFmtId="0" fontId="33" fillId="3" borderId="22" applyNumberFormat="0" applyAlignment="0" applyProtection="0">
      <alignment vertical="center"/>
    </xf>
    <xf numFmtId="0" fontId="34" fillId="4" borderId="23" applyNumberFormat="0" applyAlignment="0" applyProtection="0">
      <alignment vertical="center"/>
    </xf>
    <xf numFmtId="0" fontId="35" fillId="4" borderId="22" applyNumberFormat="0" applyAlignment="0" applyProtection="0">
      <alignment vertical="center"/>
    </xf>
    <xf numFmtId="0" fontId="36" fillId="5" borderId="24" applyNumberFormat="0" applyAlignment="0" applyProtection="0">
      <alignment vertical="center"/>
    </xf>
    <xf numFmtId="0" fontId="37" fillId="0" borderId="25" applyNumberFormat="0" applyFill="0" applyAlignment="0" applyProtection="0">
      <alignment vertical="center"/>
    </xf>
    <xf numFmtId="0" fontId="38" fillId="0" borderId="26" applyNumberFormat="0" applyFill="0" applyAlignment="0" applyProtection="0">
      <alignment vertical="center"/>
    </xf>
    <xf numFmtId="0" fontId="39" fillId="6" borderId="0" applyNumberFormat="0" applyBorder="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3" fillId="11" borderId="0" applyNumberFormat="0" applyBorder="0" applyAlignment="0" applyProtection="0">
      <alignment vertical="center"/>
    </xf>
    <xf numFmtId="0" fontId="42" fillId="12" borderId="0" applyNumberFormat="0" applyBorder="0" applyAlignment="0" applyProtection="0">
      <alignment vertical="center"/>
    </xf>
    <xf numFmtId="0" fontId="42"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2" fillId="32" borderId="0" applyNumberFormat="0" applyBorder="0" applyAlignment="0" applyProtection="0">
      <alignment vertical="center"/>
    </xf>
    <xf numFmtId="176" fontId="8" fillId="0" borderId="7">
      <alignment horizontal="right" vertical="center"/>
    </xf>
    <xf numFmtId="177" fontId="8" fillId="0" borderId="7">
      <alignment horizontal="right" vertical="center"/>
    </xf>
    <xf numFmtId="10" fontId="8" fillId="0" borderId="7">
      <alignment horizontal="right" vertical="center"/>
    </xf>
    <xf numFmtId="178" fontId="8" fillId="0" borderId="7">
      <alignment horizontal="right" vertical="center"/>
    </xf>
    <xf numFmtId="49" fontId="8" fillId="0" borderId="7">
      <alignment horizontal="left" vertical="center" wrapText="1"/>
    </xf>
    <xf numFmtId="178" fontId="8" fillId="0" borderId="7">
      <alignment horizontal="right" vertical="center"/>
    </xf>
    <xf numFmtId="179" fontId="8" fillId="0" borderId="7">
      <alignment horizontal="right" vertical="center"/>
    </xf>
    <xf numFmtId="180" fontId="8" fillId="0" borderId="7">
      <alignment horizontal="right" vertical="center"/>
    </xf>
  </cellStyleXfs>
  <cellXfs count="295">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1" fillId="0" borderId="0" xfId="0" applyFont="1" applyBorder="1" applyAlignment="1" applyProtection="1">
      <alignment horizontal="right" vertical="center"/>
      <protection locked="0"/>
    </xf>
    <xf numFmtId="0" fontId="2"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1"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6"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3" fillId="0" borderId="7" xfId="0" applyFont="1" applyBorder="1" applyAlignment="1" applyProtection="1">
      <alignment horizontal="left" vertical="center" wrapText="1"/>
      <protection locked="0"/>
    </xf>
    <xf numFmtId="0" fontId="5" fillId="0" borderId="7"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center" wrapText="1"/>
      <protection locked="0"/>
    </xf>
    <xf numFmtId="178" fontId="5" fillId="0" borderId="7" xfId="54" applyNumberFormat="1" applyFont="1" applyBorder="1">
      <alignment horizontal="right" vertical="center"/>
    </xf>
    <xf numFmtId="0" fontId="3" fillId="0" borderId="8" xfId="0" applyFont="1" applyBorder="1" applyAlignment="1" applyProtection="1">
      <alignment horizontal="left" vertical="center" wrapText="1"/>
      <protection locked="0"/>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6" fillId="0" borderId="0" xfId="0" applyFont="1" applyBorder="1" applyAlignment="1">
      <alignment horizontal="center" vertical="center"/>
    </xf>
    <xf numFmtId="0" fontId="4" fillId="0" borderId="5" xfId="0" applyFont="1" applyBorder="1" applyAlignment="1">
      <alignment horizontal="center" vertical="center"/>
    </xf>
    <xf numFmtId="0" fontId="3" fillId="0" borderId="7" xfId="0" applyFont="1" applyBorder="1" applyAlignment="1">
      <alignment horizontal="left" vertical="center" wrapText="1"/>
    </xf>
    <xf numFmtId="178" fontId="5" fillId="0" borderId="7" xfId="0" applyNumberFormat="1" applyFont="1" applyBorder="1" applyAlignment="1">
      <alignment horizontal="right" vertical="center"/>
    </xf>
    <xf numFmtId="0" fontId="1"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1" fillId="0" borderId="7" xfId="0" applyFont="1" applyBorder="1" applyAlignment="1" applyProtection="1">
      <alignment horizontal="center" vertical="center"/>
      <protection locked="0"/>
    </xf>
    <xf numFmtId="0" fontId="7" fillId="0" borderId="0" xfId="0" applyFont="1" applyBorder="1" applyAlignment="1">
      <alignment horizontal="center" vertical="center"/>
    </xf>
    <xf numFmtId="49" fontId="8" fillId="0" borderId="0" xfId="53" applyNumberFormat="1" applyFont="1" applyBorder="1">
      <alignment horizontal="left" vertical="center" wrapText="1"/>
    </xf>
    <xf numFmtId="49" fontId="8" fillId="0" borderId="0" xfId="53" applyNumberFormat="1" applyFont="1" applyBorder="1" applyAlignment="1">
      <alignment horizontal="right" vertical="center" wrapText="1"/>
    </xf>
    <xf numFmtId="49" fontId="9" fillId="0" borderId="0" xfId="53" applyNumberFormat="1" applyFont="1" applyBorder="1" applyAlignment="1">
      <alignment horizontal="center" vertical="center" wrapText="1"/>
    </xf>
    <xf numFmtId="49" fontId="10" fillId="0" borderId="7" xfId="53" applyNumberFormat="1" applyFont="1" applyBorder="1" applyAlignment="1">
      <alignment horizontal="center" vertical="center" wrapText="1"/>
    </xf>
    <xf numFmtId="49" fontId="11" fillId="0" borderId="7" xfId="53" applyNumberFormat="1" applyFont="1" applyBorder="1" applyAlignment="1">
      <alignment horizontal="center" vertical="center" wrapText="1"/>
    </xf>
    <xf numFmtId="49" fontId="10" fillId="0" borderId="7" xfId="53" applyNumberFormat="1" applyFont="1" applyBorder="1">
      <alignment horizontal="left" vertical="center" wrapText="1"/>
    </xf>
    <xf numFmtId="0" fontId="3" fillId="0" borderId="9" xfId="0" applyFont="1" applyFill="1" applyBorder="1" applyAlignment="1" applyProtection="1">
      <alignment horizontal="left" vertical="center" wrapText="1"/>
    </xf>
    <xf numFmtId="180" fontId="8" fillId="0" borderId="7" xfId="56" applyNumberFormat="1" applyFont="1" applyBorder="1">
      <alignment horizontal="right" vertical="center"/>
    </xf>
    <xf numFmtId="178" fontId="8" fillId="0" borderId="7" xfId="54" applyNumberFormat="1" applyFont="1" applyBorder="1">
      <alignment horizontal="right" vertical="center"/>
    </xf>
    <xf numFmtId="4" fontId="3" fillId="0" borderId="9" xfId="0" applyNumberFormat="1" applyFont="1" applyFill="1" applyBorder="1" applyAlignment="1" applyProtection="1">
      <alignment horizontal="right" vertical="center"/>
      <protection locked="0"/>
    </xf>
    <xf numFmtId="0" fontId="12" fillId="0" borderId="0" xfId="0" applyFont="1" applyBorder="1" applyAlignment="1">
      <alignment horizontal="center" vertical="center"/>
    </xf>
    <xf numFmtId="0" fontId="6"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13" fillId="0" borderId="7" xfId="0" applyFont="1" applyBorder="1" applyAlignment="1">
      <alignment horizontal="left" vertical="center" wrapText="1"/>
    </xf>
    <xf numFmtId="0" fontId="13" fillId="0" borderId="7" xfId="0" applyFont="1" applyBorder="1" applyAlignment="1">
      <alignment vertical="center" wrapText="1"/>
    </xf>
    <xf numFmtId="0" fontId="13" fillId="0" borderId="7" xfId="0" applyFont="1" applyBorder="1" applyAlignment="1">
      <alignment horizontal="center" vertical="center" wrapText="1"/>
    </xf>
    <xf numFmtId="0" fontId="13" fillId="0" borderId="7" xfId="0" applyFont="1" applyBorder="1" applyAlignment="1" applyProtection="1">
      <alignment horizontal="center" vertical="center"/>
      <protection locked="0"/>
    </xf>
    <xf numFmtId="0" fontId="13" fillId="0" borderId="7" xfId="0" applyFont="1" applyBorder="1" applyAlignment="1" applyProtection="1">
      <alignment horizontal="left" vertical="center" wrapText="1"/>
      <protection locked="0"/>
    </xf>
    <xf numFmtId="0" fontId="3" fillId="0" borderId="0" xfId="0" applyFont="1" applyBorder="1" applyAlignment="1" applyProtection="1">
      <alignment horizontal="right" vertical="center"/>
      <protection locked="0"/>
    </xf>
    <xf numFmtId="0" fontId="1" fillId="0" borderId="0" xfId="0" applyFont="1" applyBorder="1" applyAlignment="1">
      <alignment horizontal="right" vertical="center"/>
    </xf>
    <xf numFmtId="0" fontId="12" fillId="0" borderId="0" xfId="0" applyFont="1" applyAlignment="1">
      <alignment horizontal="center" vertical="center" wrapText="1"/>
    </xf>
    <xf numFmtId="0" fontId="3" fillId="0" borderId="0" xfId="0" applyFont="1" applyBorder="1" applyAlignment="1">
      <alignment vertical="center" wrapText="1"/>
    </xf>
    <xf numFmtId="0" fontId="3" fillId="0" borderId="0" xfId="0" applyFont="1" applyBorder="1" applyAlignment="1" applyProtection="1">
      <alignment horizontal="right"/>
      <protection locked="0"/>
    </xf>
    <xf numFmtId="0" fontId="4" fillId="0" borderId="10" xfId="0" applyFont="1" applyBorder="1" applyAlignment="1">
      <alignment horizontal="center" vertical="center"/>
    </xf>
    <xf numFmtId="0" fontId="4" fillId="0" borderId="11" xfId="0" applyFont="1" applyBorder="1" applyAlignment="1">
      <alignment horizontal="center" vertical="center" wrapText="1"/>
    </xf>
    <xf numFmtId="0" fontId="4" fillId="0" borderId="7" xfId="0" applyFont="1" applyBorder="1" applyAlignment="1">
      <alignment horizontal="center" vertical="center"/>
    </xf>
    <xf numFmtId="178" fontId="5" fillId="0" borderId="2" xfId="54" applyNumberFormat="1" applyFont="1" applyBorder="1">
      <alignment horizontal="right" vertical="center"/>
    </xf>
    <xf numFmtId="178" fontId="5" fillId="0" borderId="10" xfId="54" applyNumberFormat="1" applyFont="1" applyBorder="1">
      <alignment horizontal="right" vertical="center"/>
    </xf>
    <xf numFmtId="0" fontId="1" fillId="0" borderId="0" xfId="0" applyFont="1" applyBorder="1" applyAlignment="1">
      <alignment wrapText="1"/>
    </xf>
    <xf numFmtId="0" fontId="3" fillId="0" borderId="0" xfId="0" applyFont="1" applyBorder="1" applyAlignment="1" applyProtection="1">
      <alignment vertical="top" wrapText="1"/>
      <protection locked="0"/>
    </xf>
    <xf numFmtId="0" fontId="12" fillId="0" borderId="0" xfId="0" applyFont="1" applyBorder="1" applyAlignment="1">
      <alignment horizontal="center" vertical="center" wrapText="1"/>
    </xf>
    <xf numFmtId="0" fontId="6" fillId="0" borderId="0" xfId="0" applyFont="1" applyBorder="1" applyAlignment="1">
      <alignment horizontal="center" vertical="center" wrapText="1"/>
    </xf>
    <xf numFmtId="0" fontId="6" fillId="0" borderId="0" xfId="0" applyFont="1" applyBorder="1" applyAlignment="1" applyProtection="1">
      <alignment horizontal="center" vertical="center" wrapText="1"/>
      <protection locked="0"/>
    </xf>
    <xf numFmtId="0" fontId="3" fillId="0" borderId="0" xfId="0" applyFont="1" applyBorder="1" applyAlignment="1">
      <alignment horizontal="left" vertical="center" wrapText="1"/>
    </xf>
    <xf numFmtId="0" fontId="4" fillId="0" borderId="0" xfId="0" applyFont="1" applyBorder="1" applyAlignment="1">
      <alignment wrapText="1"/>
    </xf>
    <xf numFmtId="0" fontId="4" fillId="0" borderId="1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wrapText="1"/>
      <protection locked="0"/>
    </xf>
    <xf numFmtId="0" fontId="4" fillId="0" borderId="9" xfId="0" applyFont="1" applyBorder="1" applyAlignment="1">
      <alignment horizontal="center" vertical="center" wrapText="1"/>
    </xf>
    <xf numFmtId="0" fontId="4" fillId="0" borderId="9"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9" xfId="0" applyFont="1" applyBorder="1" applyAlignment="1">
      <alignment horizontal="left" vertical="center" wrapText="1"/>
    </xf>
    <xf numFmtId="4" fontId="3" fillId="0" borderId="9" xfId="0" applyNumberFormat="1" applyFont="1" applyBorder="1" applyAlignment="1" applyProtection="1">
      <alignment horizontal="right" vertical="center"/>
      <protection locked="0"/>
    </xf>
    <xf numFmtId="0" fontId="3" fillId="0" borderId="14" xfId="0" applyFont="1" applyBorder="1" applyAlignment="1">
      <alignment horizontal="center" vertical="center"/>
    </xf>
    <xf numFmtId="0" fontId="3" fillId="0" borderId="15" xfId="0" applyFont="1" applyBorder="1" applyAlignment="1">
      <alignment horizontal="left" vertical="center"/>
    </xf>
    <xf numFmtId="0" fontId="3" fillId="0" borderId="9" xfId="0" applyFont="1" applyBorder="1" applyAlignment="1">
      <alignment horizontal="left" vertical="center"/>
    </xf>
    <xf numFmtId="0" fontId="3" fillId="0" borderId="0" xfId="0" applyFont="1" applyBorder="1" applyAlignment="1" applyProtection="1">
      <alignment horizontal="right" vertical="center" wrapText="1"/>
      <protection locked="0"/>
    </xf>
    <xf numFmtId="0" fontId="3" fillId="0" borderId="0" xfId="0" applyFont="1" applyBorder="1" applyAlignment="1">
      <alignment horizontal="right" vertical="center" wrapText="1"/>
    </xf>
    <xf numFmtId="0" fontId="3" fillId="0" borderId="0" xfId="0" applyFont="1" applyBorder="1" applyAlignment="1" applyProtection="1">
      <alignment horizontal="right" wrapText="1"/>
      <protection locked="0"/>
    </xf>
    <xf numFmtId="0" fontId="3" fillId="0" borderId="0" xfId="0" applyFont="1" applyBorder="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5" xfId="0" applyFont="1" applyBorder="1" applyAlignment="1" applyProtection="1">
      <alignment horizontal="center" vertical="center"/>
      <protection locked="0"/>
    </xf>
    <xf numFmtId="0" fontId="4" fillId="0" borderId="15"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4" fontId="3" fillId="0" borderId="7" xfId="0" applyNumberFormat="1" applyFont="1" applyBorder="1" applyAlignment="1" applyProtection="1">
      <alignment horizontal="right" vertical="center"/>
      <protection locked="0"/>
    </xf>
    <xf numFmtId="0" fontId="14" fillId="0" borderId="0" xfId="0" applyFont="1" applyFill="1" applyAlignment="1" applyProtection="1">
      <alignment horizontal="center" vertical="center" wrapText="1"/>
    </xf>
    <xf numFmtId="0" fontId="6" fillId="0" borderId="0" xfId="0" applyFont="1" applyFill="1" applyAlignment="1" applyProtection="1">
      <alignment horizontal="center" vertical="center"/>
    </xf>
    <xf numFmtId="0" fontId="3" fillId="0" borderId="0" xfId="0" applyFont="1" applyFill="1" applyAlignment="1" applyProtection="1">
      <alignment horizontal="left" vertical="center"/>
    </xf>
    <xf numFmtId="0" fontId="4" fillId="0" borderId="0" xfId="0" applyFont="1" applyFill="1" applyAlignment="1" applyProtection="1"/>
    <xf numFmtId="0" fontId="4" fillId="0" borderId="1" xfId="0" applyFont="1" applyFill="1" applyBorder="1" applyAlignment="1" applyProtection="1">
      <alignment horizontal="center" vertical="center" wrapText="1"/>
    </xf>
    <xf numFmtId="0" fontId="4" fillId="0" borderId="12"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13"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xf>
    <xf numFmtId="0" fontId="4" fillId="0" borderId="9" xfId="0" applyFont="1" applyFill="1" applyBorder="1" applyAlignment="1" applyProtection="1">
      <alignment horizontal="center" vertical="center"/>
    </xf>
    <xf numFmtId="0" fontId="4" fillId="0" borderId="9" xfId="0" applyFont="1" applyFill="1" applyBorder="1" applyAlignment="1" applyProtection="1">
      <alignment horizontal="center" vertical="center"/>
      <protection locked="0"/>
    </xf>
    <xf numFmtId="0" fontId="3" fillId="0" borderId="6" xfId="0" applyFont="1" applyFill="1" applyBorder="1" applyAlignment="1" applyProtection="1">
      <alignment horizontal="left" vertical="center" wrapText="1"/>
    </xf>
    <xf numFmtId="0" fontId="3" fillId="0" borderId="9" xfId="0" applyFont="1" applyFill="1" applyBorder="1" applyAlignment="1" applyProtection="1">
      <alignment horizontal="right" vertical="center"/>
    </xf>
    <xf numFmtId="0" fontId="3" fillId="0" borderId="14" xfId="0" applyFont="1" applyFill="1" applyBorder="1" applyAlignment="1" applyProtection="1">
      <alignment horizontal="center" vertical="center"/>
    </xf>
    <xf numFmtId="0" fontId="3" fillId="0" borderId="15" xfId="0" applyFont="1" applyFill="1" applyBorder="1" applyAlignment="1" applyProtection="1">
      <alignment horizontal="left" vertical="center"/>
    </xf>
    <xf numFmtId="0" fontId="6" fillId="0" borderId="0" xfId="0" applyFont="1" applyFill="1" applyAlignment="1" applyProtection="1">
      <alignment horizontal="center" vertical="center"/>
      <protection locked="0"/>
    </xf>
    <xf numFmtId="0" fontId="0" fillId="0" borderId="0" xfId="0" applyFill="1" applyBorder="1" applyAlignment="1" applyProtection="1">
      <alignment vertical="center"/>
    </xf>
    <xf numFmtId="0" fontId="3" fillId="0" borderId="0" xfId="0" applyFont="1" applyFill="1" applyAlignment="1" applyProtection="1">
      <alignment horizontal="right"/>
      <protection locked="0"/>
    </xf>
    <xf numFmtId="0" fontId="4" fillId="0" borderId="3"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center" vertical="center"/>
      <protection locked="0"/>
    </xf>
    <xf numFmtId="0" fontId="15" fillId="0" borderId="13" xfId="0" applyFont="1" applyFill="1" applyBorder="1" applyAlignment="1" applyProtection="1">
      <alignment horizontal="center" vertical="center" wrapText="1"/>
      <protection locked="0"/>
    </xf>
    <xf numFmtId="0" fontId="4" fillId="0" borderId="15" xfId="0" applyFont="1" applyFill="1" applyBorder="1" applyAlignment="1" applyProtection="1">
      <alignment horizontal="center" vertical="center" wrapText="1"/>
    </xf>
    <xf numFmtId="0" fontId="15" fillId="0" borderId="15" xfId="0" applyFont="1" applyFill="1" applyBorder="1" applyAlignment="1" applyProtection="1">
      <alignment horizontal="center" vertical="center"/>
      <protection locked="0"/>
    </xf>
    <xf numFmtId="0" fontId="15" fillId="0" borderId="15" xfId="0" applyFont="1" applyFill="1" applyBorder="1" applyAlignment="1" applyProtection="1">
      <alignment horizontal="center" vertical="center" wrapText="1"/>
      <protection locked="0"/>
    </xf>
    <xf numFmtId="0" fontId="4" fillId="0" borderId="9" xfId="0" applyFont="1" applyFill="1" applyBorder="1" applyAlignment="1" applyProtection="1">
      <alignment horizontal="center" vertical="center" wrapText="1"/>
      <protection locked="0"/>
    </xf>
    <xf numFmtId="0" fontId="4" fillId="0" borderId="7" xfId="0" applyFont="1" applyFill="1" applyBorder="1" applyAlignment="1" applyProtection="1">
      <alignment horizontal="center" vertical="center" wrapText="1"/>
      <protection locked="0"/>
    </xf>
    <xf numFmtId="4" fontId="3" fillId="0" borderId="7" xfId="0" applyNumberFormat="1" applyFont="1" applyFill="1" applyBorder="1" applyAlignment="1" applyProtection="1">
      <alignment horizontal="right" vertical="center"/>
      <protection locked="0"/>
    </xf>
    <xf numFmtId="0" fontId="3" fillId="0" borderId="0" xfId="0" applyFont="1" applyBorder="1" applyAlignment="1">
      <alignment horizontal="right" vertical="center"/>
    </xf>
    <xf numFmtId="0" fontId="3" fillId="0" borderId="0" xfId="0" applyFont="1" applyFill="1" applyAlignment="1" applyProtection="1">
      <alignment horizontal="right"/>
    </xf>
    <xf numFmtId="0" fontId="4" fillId="0" borderId="4" xfId="0" applyFont="1" applyFill="1" applyBorder="1" applyAlignment="1" applyProtection="1">
      <alignment horizontal="center" vertical="center" wrapText="1"/>
    </xf>
    <xf numFmtId="0" fontId="3" fillId="0" borderId="0" xfId="0" applyFont="1" applyBorder="1" applyAlignment="1" applyProtection="1">
      <alignment horizontal="left" vertical="center" wrapText="1"/>
      <protection locked="0"/>
    </xf>
    <xf numFmtId="0" fontId="4" fillId="0" borderId="0" xfId="0" applyFont="1" applyBorder="1" applyAlignment="1">
      <alignment horizontal="left" vertical="center" wrapText="1"/>
    </xf>
    <xf numFmtId="0" fontId="1" fillId="0" borderId="0" xfId="0" applyFont="1" applyBorder="1" applyAlignment="1">
      <alignment horizontal="right"/>
    </xf>
    <xf numFmtId="0" fontId="1" fillId="0" borderId="7" xfId="0" applyFont="1" applyBorder="1" applyAlignment="1" applyProtection="1">
      <alignment horizontal="center" vertical="center" wrapText="1"/>
      <protection locked="0"/>
    </xf>
    <xf numFmtId="0" fontId="1" fillId="0" borderId="7" xfId="0" applyFont="1" applyBorder="1" applyAlignment="1">
      <alignment horizontal="center" vertical="center" wrapText="1"/>
    </xf>
    <xf numFmtId="0" fontId="14" fillId="0" borderId="0" xfId="0" applyFont="1" applyFill="1" applyAlignment="1" applyProtection="1">
      <alignment horizontal="center" vertical="center"/>
    </xf>
    <xf numFmtId="0" fontId="5" fillId="0" borderId="0" xfId="0" applyFont="1" applyFill="1" applyAlignment="1" applyProtection="1">
      <alignment horizontal="left" vertical="center"/>
      <protection locked="0"/>
    </xf>
    <xf numFmtId="0" fontId="16" fillId="0" borderId="0" xfId="0" applyFont="1" applyFill="1" applyAlignment="1" applyProtection="1">
      <alignment vertical="center"/>
    </xf>
    <xf numFmtId="0" fontId="4" fillId="0" borderId="7" xfId="0" applyFont="1" applyFill="1" applyBorder="1" applyAlignment="1" applyProtection="1">
      <alignment horizontal="center" vertical="center" wrapText="1"/>
    </xf>
    <xf numFmtId="0" fontId="4" fillId="0" borderId="7" xfId="0" applyFont="1" applyFill="1" applyBorder="1" applyAlignment="1" applyProtection="1">
      <alignment horizontal="center" vertical="center"/>
      <protection locked="0"/>
    </xf>
    <xf numFmtId="3" fontId="4" fillId="0" borderId="7" xfId="0" applyNumberFormat="1" applyFont="1" applyFill="1" applyBorder="1" applyAlignment="1" applyProtection="1">
      <alignment horizontal="center" vertical="center"/>
    </xf>
    <xf numFmtId="0" fontId="3" fillId="0" borderId="7" xfId="0" applyFont="1" applyFill="1" applyBorder="1" applyAlignment="1" applyProtection="1">
      <alignment horizontal="left" vertical="center" wrapText="1"/>
    </xf>
    <xf numFmtId="0" fontId="3" fillId="0" borderId="7" xfId="0" applyFont="1" applyFill="1" applyBorder="1" applyAlignment="1" applyProtection="1">
      <alignment horizontal="left" vertical="center" wrapText="1"/>
      <protection locked="0"/>
    </xf>
    <xf numFmtId="0" fontId="16" fillId="0" borderId="7" xfId="0" applyFont="1" applyFill="1" applyBorder="1" applyAlignment="1" applyProtection="1">
      <alignment horizontal="left" vertical="center" wrapText="1"/>
    </xf>
    <xf numFmtId="0" fontId="16" fillId="0" borderId="7" xfId="0" applyFont="1" applyFill="1" applyBorder="1" applyAlignment="1" applyProtection="1">
      <alignment vertical="center"/>
    </xf>
    <xf numFmtId="0" fontId="5" fillId="0" borderId="7" xfId="0" applyFont="1" applyFill="1" applyBorder="1" applyAlignment="1" applyProtection="1">
      <alignment vertical="top"/>
      <protection locked="0"/>
    </xf>
    <xf numFmtId="49" fontId="5" fillId="0" borderId="7" xfId="53" applyFont="1">
      <alignment horizontal="left" vertical="center" wrapText="1"/>
    </xf>
    <xf numFmtId="0" fontId="3" fillId="0" borderId="0" xfId="0" applyFont="1" applyFill="1" applyAlignment="1" applyProtection="1">
      <alignment horizontal="left" vertical="center"/>
      <protection locked="0"/>
    </xf>
    <xf numFmtId="0" fontId="4" fillId="0" borderId="0" xfId="0" applyFont="1" applyFill="1" applyAlignment="1" applyProtection="1">
      <alignment horizontal="left" vertical="center"/>
    </xf>
    <xf numFmtId="0" fontId="4" fillId="0" borderId="1" xfId="0"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xf>
    <xf numFmtId="0" fontId="4" fillId="0" borderId="6" xfId="0" applyFont="1" applyFill="1" applyBorder="1" applyAlignment="1" applyProtection="1">
      <alignment horizontal="center" vertical="center" wrapText="1"/>
      <protection locked="0"/>
    </xf>
    <xf numFmtId="3" fontId="16" fillId="0" borderId="7" xfId="0" applyNumberFormat="1" applyFont="1" applyFill="1" applyBorder="1" applyAlignment="1" applyProtection="1">
      <alignment horizontal="center" vertical="center"/>
    </xf>
    <xf numFmtId="0" fontId="5" fillId="0" borderId="7" xfId="0" applyFont="1" applyFill="1" applyBorder="1" applyAlignment="1" applyProtection="1">
      <alignment horizontal="center" vertical="center" wrapText="1"/>
      <protection locked="0"/>
    </xf>
    <xf numFmtId="0" fontId="16" fillId="0" borderId="2" xfId="0" applyFont="1" applyFill="1" applyBorder="1" applyAlignment="1" applyProtection="1">
      <alignment horizontal="center" vertical="center" wrapText="1"/>
      <protection locked="0"/>
    </xf>
    <xf numFmtId="0" fontId="5" fillId="0" borderId="3" xfId="0" applyFont="1" applyFill="1" applyBorder="1" applyAlignment="1" applyProtection="1">
      <alignment horizontal="left" vertical="center"/>
    </xf>
    <xf numFmtId="0" fontId="5" fillId="0" borderId="4" xfId="0" applyFont="1" applyFill="1" applyBorder="1" applyAlignment="1" applyProtection="1">
      <alignment horizontal="left" vertical="center"/>
    </xf>
    <xf numFmtId="0" fontId="4" fillId="0" borderId="1"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11" xfId="0" applyFont="1" applyFill="1" applyBorder="1" applyAlignment="1" applyProtection="1">
      <alignment horizontal="center" vertical="center"/>
    </xf>
    <xf numFmtId="0" fontId="4" fillId="0" borderId="12" xfId="0" applyFont="1" applyFill="1" applyBorder="1" applyAlignment="1" applyProtection="1">
      <alignment horizontal="center" vertical="center"/>
    </xf>
    <xf numFmtId="0" fontId="4" fillId="0" borderId="14" xfId="0" applyFont="1" applyFill="1" applyBorder="1" applyAlignment="1" applyProtection="1">
      <alignment horizontal="center" vertical="center" wrapText="1"/>
      <protection locked="0"/>
    </xf>
    <xf numFmtId="4" fontId="3" fillId="0" borderId="7" xfId="0" applyNumberFormat="1" applyFont="1" applyFill="1" applyBorder="1" applyAlignment="1" applyProtection="1">
      <alignment horizontal="right" vertical="center" wrapText="1"/>
      <protection locked="0"/>
    </xf>
    <xf numFmtId="178" fontId="5" fillId="0" borderId="7" xfId="54" applyFont="1">
      <alignment horizontal="right" vertical="center"/>
    </xf>
    <xf numFmtId="4" fontId="3" fillId="0" borderId="7" xfId="0" applyNumberFormat="1" applyFont="1" applyFill="1" applyBorder="1" applyAlignment="1" applyProtection="1">
      <alignment horizontal="right" vertical="center" wrapText="1"/>
    </xf>
    <xf numFmtId="0" fontId="1" fillId="0" borderId="0" xfId="0" applyFont="1" applyBorder="1" applyAlignment="1">
      <alignment vertical="top"/>
    </xf>
    <xf numFmtId="0" fontId="16" fillId="0" borderId="0" xfId="0" applyFont="1" applyFill="1" applyAlignment="1" applyProtection="1">
      <alignment vertical="top"/>
    </xf>
    <xf numFmtId="0" fontId="4" fillId="0" borderId="5" xfId="0" applyFont="1" applyFill="1" applyBorder="1" applyAlignment="1" applyProtection="1">
      <alignment horizontal="center" vertical="center"/>
      <protection locked="0"/>
    </xf>
    <xf numFmtId="4" fontId="3" fillId="0" borderId="7" xfId="0" applyNumberFormat="1" applyFont="1" applyFill="1" applyBorder="1" applyAlignment="1" applyProtection="1">
      <alignment horizontal="right" vertical="center"/>
    </xf>
    <xf numFmtId="0" fontId="14" fillId="0" borderId="0" xfId="0" applyFont="1" applyFill="1" applyAlignment="1" applyProtection="1">
      <alignment horizontal="center" vertical="center"/>
      <protection locked="0"/>
    </xf>
    <xf numFmtId="0" fontId="4" fillId="0" borderId="0" xfId="0" applyFont="1" applyFill="1" applyAlignment="1" applyProtection="1">
      <alignment horizontal="left" vertical="center"/>
      <protection locked="0"/>
    </xf>
    <xf numFmtId="0" fontId="4" fillId="0" borderId="0" xfId="0" applyFont="1" applyFill="1" applyAlignment="1" applyProtection="1">
      <protection locked="0"/>
    </xf>
    <xf numFmtId="0" fontId="4" fillId="0" borderId="2"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protection locked="0"/>
    </xf>
    <xf numFmtId="3" fontId="16" fillId="0" borderId="7" xfId="0" applyNumberFormat="1" applyFont="1" applyFill="1" applyBorder="1" applyAlignment="1" applyProtection="1">
      <alignment horizontal="center" vertical="center"/>
      <protection locked="0"/>
    </xf>
    <xf numFmtId="0" fontId="5" fillId="0" borderId="7" xfId="0" applyFont="1" applyFill="1" applyBorder="1" applyAlignment="1" applyProtection="1">
      <alignment horizontal="left" vertical="center"/>
    </xf>
    <xf numFmtId="0" fontId="5" fillId="0" borderId="7" xfId="0" applyFont="1" applyFill="1" applyBorder="1" applyAlignment="1" applyProtection="1">
      <alignment horizontal="left" vertical="center" indent="1"/>
    </xf>
    <xf numFmtId="0" fontId="5" fillId="0" borderId="3" xfId="0" applyFont="1" applyFill="1" applyBorder="1" applyAlignment="1" applyProtection="1">
      <alignment horizontal="left" vertical="center"/>
      <protection locked="0"/>
    </xf>
    <xf numFmtId="0" fontId="5" fillId="0" borderId="4" xfId="0" applyFont="1" applyFill="1" applyBorder="1" applyAlignment="1" applyProtection="1">
      <alignment horizontal="left" vertical="center"/>
      <protection locked="0"/>
    </xf>
    <xf numFmtId="0" fontId="4" fillId="0" borderId="4"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wrapText="1"/>
      <protection locked="0"/>
    </xf>
    <xf numFmtId="0" fontId="3" fillId="0" borderId="7" xfId="0" applyFont="1" applyFill="1" applyBorder="1" applyAlignment="1" applyProtection="1">
      <alignment horizontal="right" vertical="center"/>
      <protection locked="0"/>
    </xf>
    <xf numFmtId="0" fontId="16" fillId="0" borderId="0" xfId="0" applyFont="1" applyFill="1" applyAlignment="1" applyProtection="1">
      <alignment vertical="top"/>
      <protection locked="0"/>
    </xf>
    <xf numFmtId="0" fontId="4" fillId="0" borderId="4" xfId="0" applyFont="1" applyFill="1" applyBorder="1" applyAlignment="1" applyProtection="1">
      <alignment horizontal="center" vertical="center" wrapText="1"/>
      <protection locked="0"/>
    </xf>
    <xf numFmtId="0" fontId="1" fillId="0" borderId="0" xfId="0" applyFont="1" applyBorder="1" applyAlignment="1">
      <alignment horizontal="center" wrapText="1"/>
    </xf>
    <xf numFmtId="0" fontId="1" fillId="0" borderId="0" xfId="0" applyFont="1" applyBorder="1" applyAlignment="1">
      <alignment horizontal="right" wrapText="1"/>
    </xf>
    <xf numFmtId="0" fontId="17" fillId="0" borderId="0" xfId="0" applyFont="1" applyFill="1" applyAlignment="1" applyProtection="1">
      <alignment horizontal="center" vertical="center" wrapText="1"/>
      <protection locked="0"/>
    </xf>
    <xf numFmtId="0" fontId="18" fillId="0" borderId="0" xfId="0" applyFont="1" applyFill="1" applyAlignment="1" applyProtection="1">
      <alignment horizontal="center" vertical="center" wrapText="1"/>
    </xf>
    <xf numFmtId="0" fontId="16" fillId="0" borderId="0" xfId="0" applyFont="1" applyFill="1" applyAlignment="1" applyProtection="1">
      <alignment horizontal="center" wrapText="1"/>
    </xf>
    <xf numFmtId="0" fontId="16" fillId="0" borderId="0" xfId="0" applyFont="1" applyFill="1" applyAlignment="1" applyProtection="1">
      <alignment wrapText="1"/>
    </xf>
    <xf numFmtId="0" fontId="16" fillId="0" borderId="0" xfId="0" applyFont="1" applyFill="1" applyAlignment="1" applyProtection="1"/>
    <xf numFmtId="0" fontId="5" fillId="0" borderId="0" xfId="0" applyFont="1" applyFill="1" applyAlignment="1" applyProtection="1">
      <alignment horizontal="right" wrapText="1"/>
    </xf>
    <xf numFmtId="0" fontId="15" fillId="0"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3" xfId="0" applyFont="1" applyFill="1" applyBorder="1" applyAlignment="1" applyProtection="1">
      <alignment horizontal="center" vertical="center"/>
    </xf>
    <xf numFmtId="0" fontId="15" fillId="0" borderId="4" xfId="0" applyFont="1" applyFill="1" applyBorder="1" applyAlignment="1" applyProtection="1">
      <alignment horizontal="center" vertical="center"/>
    </xf>
    <xf numFmtId="0" fontId="15" fillId="0" borderId="6" xfId="0" applyFont="1" applyFill="1" applyBorder="1" applyAlignment="1" applyProtection="1">
      <alignment horizontal="center" vertical="center" wrapText="1"/>
    </xf>
    <xf numFmtId="0" fontId="15" fillId="0" borderId="6" xfId="0" applyFont="1" applyFill="1" applyBorder="1" applyAlignment="1" applyProtection="1">
      <alignment horizontal="center" vertical="center"/>
    </xf>
    <xf numFmtId="0" fontId="15" fillId="0" borderId="7" xfId="0" applyFont="1" applyFill="1" applyBorder="1" applyAlignment="1" applyProtection="1">
      <alignment horizontal="center" vertical="center"/>
    </xf>
    <xf numFmtId="0" fontId="19" fillId="0" borderId="7" xfId="0" applyFont="1" applyFill="1" applyBorder="1" applyAlignment="1" applyProtection="1">
      <alignment horizontal="center" vertical="center" wrapText="1"/>
    </xf>
    <xf numFmtId="0" fontId="19" fillId="0" borderId="2" xfId="0" applyFont="1" applyFill="1" applyBorder="1" applyAlignment="1" applyProtection="1">
      <alignment horizontal="center" vertical="center" wrapText="1"/>
    </xf>
    <xf numFmtId="4" fontId="5" fillId="0" borderId="7" xfId="0" applyNumberFormat="1" applyFont="1" applyFill="1" applyBorder="1" applyAlignment="1" applyProtection="1">
      <alignment horizontal="right" vertical="center"/>
    </xf>
    <xf numFmtId="4" fontId="5" fillId="0" borderId="2" xfId="0" applyNumberFormat="1" applyFont="1" applyFill="1" applyBorder="1" applyAlignment="1" applyProtection="1">
      <alignment horizontal="right" vertical="center"/>
    </xf>
    <xf numFmtId="0" fontId="2" fillId="0" borderId="0" xfId="0" applyFont="1" applyFill="1" applyAlignment="1" applyProtection="1">
      <alignment horizontal="center" vertical="center"/>
    </xf>
    <xf numFmtId="49" fontId="16" fillId="0" borderId="0" xfId="0" applyNumberFormat="1" applyFont="1" applyFill="1" applyAlignment="1" applyProtection="1"/>
    <xf numFmtId="0" fontId="1" fillId="0" borderId="0" xfId="0" applyFont="1" applyFill="1" applyAlignment="1" applyProtection="1">
      <alignment horizontal="right"/>
    </xf>
    <xf numFmtId="49" fontId="4" fillId="0" borderId="2"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49" fontId="4" fillId="0" borderId="7" xfId="0" applyNumberFormat="1"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49" fontId="4" fillId="0" borderId="7" xfId="0" applyNumberFormat="1" applyFont="1" applyFill="1" applyBorder="1" applyAlignment="1" applyProtection="1">
      <alignment horizontal="center" vertical="center"/>
      <protection locked="0"/>
    </xf>
    <xf numFmtId="4" fontId="5" fillId="0" borderId="7" xfId="0" applyNumberFormat="1" applyFont="1" applyFill="1" applyBorder="1" applyAlignment="1" applyProtection="1">
      <alignment horizontal="right" vertical="center" wrapText="1"/>
    </xf>
    <xf numFmtId="0" fontId="3" fillId="0" borderId="7" xfId="0" applyFont="1" applyFill="1" applyBorder="1" applyAlignment="1" applyProtection="1">
      <alignment horizontal="left" vertical="center" wrapText="1" indent="1"/>
    </xf>
    <xf numFmtId="0" fontId="3" fillId="0" borderId="7" xfId="0" applyFont="1" applyFill="1" applyBorder="1" applyAlignment="1" applyProtection="1">
      <alignment horizontal="left" vertical="center" wrapText="1" indent="2"/>
    </xf>
    <xf numFmtId="0" fontId="16" fillId="0" borderId="2" xfId="0" applyFont="1" applyFill="1" applyBorder="1" applyAlignment="1" applyProtection="1">
      <alignment horizontal="center" vertical="center"/>
    </xf>
    <xf numFmtId="0" fontId="16" fillId="0" borderId="4" xfId="0" applyFont="1" applyFill="1" applyBorder="1" applyAlignment="1" applyProtection="1">
      <alignment horizontal="center" vertical="center"/>
    </xf>
    <xf numFmtId="4" fontId="5" fillId="0" borderId="7" xfId="0" applyNumberFormat="1" applyFont="1" applyFill="1" applyBorder="1" applyAlignment="1" applyProtection="1">
      <alignment horizontal="right" vertical="center" wrapText="1"/>
      <protection locked="0"/>
    </xf>
    <xf numFmtId="0" fontId="20" fillId="0" borderId="0" xfId="0" applyFont="1" applyFill="1" applyAlignment="1" applyProtection="1">
      <alignment horizontal="center" vertical="center"/>
    </xf>
    <xf numFmtId="0" fontId="21" fillId="0" borderId="0" xfId="0" applyFont="1" applyFill="1" applyAlignment="1" applyProtection="1">
      <alignment horizontal="center" vertical="center"/>
    </xf>
    <xf numFmtId="0" fontId="22" fillId="0" borderId="7" xfId="0" applyFont="1" applyFill="1" applyBorder="1" applyAlignment="1" applyProtection="1">
      <alignment vertical="center"/>
    </xf>
    <xf numFmtId="4" fontId="3" fillId="0" borderId="7" xfId="0" applyNumberFormat="1" applyFont="1" applyFill="1" applyBorder="1" applyAlignment="1" applyProtection="1">
      <alignment vertical="center"/>
    </xf>
    <xf numFmtId="0" fontId="22" fillId="0" borderId="7" xfId="0" applyFont="1" applyFill="1" applyBorder="1" applyAlignment="1" applyProtection="1">
      <alignment horizontal="left" vertical="center"/>
      <protection locked="0"/>
    </xf>
    <xf numFmtId="0" fontId="3" fillId="0" borderId="7" xfId="0" applyFont="1" applyFill="1" applyBorder="1" applyAlignment="1" applyProtection="1">
      <alignment vertical="center"/>
      <protection locked="0"/>
    </xf>
    <xf numFmtId="0" fontId="3" fillId="0" borderId="7" xfId="0" applyFont="1" applyFill="1" applyBorder="1" applyAlignment="1" applyProtection="1">
      <alignment horizontal="left" vertical="center"/>
      <protection locked="0"/>
    </xf>
    <xf numFmtId="4" fontId="3" fillId="0" borderId="7" xfId="0" applyNumberFormat="1" applyFont="1" applyFill="1" applyBorder="1" applyAlignment="1" applyProtection="1">
      <alignment vertical="center"/>
      <protection locked="0"/>
    </xf>
    <xf numFmtId="0" fontId="22" fillId="0" borderId="7" xfId="0" applyFont="1" applyFill="1" applyBorder="1" applyAlignment="1" applyProtection="1">
      <alignment vertical="center"/>
      <protection locked="0"/>
    </xf>
    <xf numFmtId="0" fontId="3" fillId="0" borderId="7" xfId="0" applyFont="1" applyFill="1" applyBorder="1" applyAlignment="1" applyProtection="1">
      <alignment vertical="center"/>
    </xf>
    <xf numFmtId="0" fontId="3" fillId="0" borderId="7" xfId="0" applyFont="1" applyFill="1" applyBorder="1" applyAlignment="1" applyProtection="1">
      <alignment horizontal="left" vertical="center"/>
    </xf>
    <xf numFmtId="0" fontId="22" fillId="0" borderId="7" xfId="0" applyFont="1" applyFill="1" applyBorder="1" applyAlignment="1" applyProtection="1">
      <alignment horizontal="center" vertical="center"/>
    </xf>
    <xf numFmtId="0" fontId="22" fillId="0" borderId="7" xfId="0" applyFont="1" applyFill="1" applyBorder="1" applyAlignment="1" applyProtection="1">
      <alignment horizontal="center" vertical="center"/>
      <protection locked="0"/>
    </xf>
    <xf numFmtId="4" fontId="22" fillId="0" borderId="7" xfId="0" applyNumberFormat="1" applyFont="1" applyFill="1" applyBorder="1" applyAlignment="1" applyProtection="1">
      <alignment vertical="center"/>
    </xf>
    <xf numFmtId="0" fontId="1" fillId="0" borderId="1" xfId="0" applyFont="1" applyBorder="1" applyAlignment="1">
      <alignment horizontal="center" vertical="center" wrapText="1"/>
    </xf>
    <xf numFmtId="0" fontId="4" fillId="0" borderId="16" xfId="0" applyFont="1" applyBorder="1" applyAlignment="1">
      <alignment horizontal="center" vertical="center"/>
    </xf>
    <xf numFmtId="0" fontId="4" fillId="0" borderId="17" xfId="0" applyFont="1" applyBorder="1" applyAlignment="1" applyProtection="1">
      <alignment horizontal="center" vertical="center"/>
      <protection locked="0"/>
    </xf>
    <xf numFmtId="4" fontId="3" fillId="0" borderId="18" xfId="0" applyNumberFormat="1" applyFont="1" applyFill="1" applyBorder="1" applyAlignment="1" applyProtection="1">
      <alignment horizontal="right" vertical="center"/>
    </xf>
    <xf numFmtId="4" fontId="3" fillId="0" borderId="10" xfId="0" applyNumberFormat="1" applyFont="1" applyFill="1" applyBorder="1" applyAlignment="1" applyProtection="1">
      <alignment horizontal="right" vertical="center"/>
    </xf>
    <xf numFmtId="0" fontId="16" fillId="0" borderId="4" xfId="0" applyFont="1" applyFill="1" applyBorder="1" applyAlignment="1" applyProtection="1">
      <alignment horizontal="center" vertical="center" wrapText="1"/>
    </xf>
    <xf numFmtId="4" fontId="3" fillId="0" borderId="18" xfId="0" applyNumberFormat="1" applyFont="1" applyFill="1" applyBorder="1" applyAlignment="1" applyProtection="1">
      <alignment horizontal="right" vertical="center"/>
      <protection locked="0"/>
    </xf>
    <xf numFmtId="0" fontId="4" fillId="0" borderId="17" xfId="0" applyFont="1" applyBorder="1" applyAlignment="1">
      <alignment horizontal="center" vertical="center"/>
    </xf>
    <xf numFmtId="4" fontId="3" fillId="0" borderId="10" xfId="0" applyNumberFormat="1" applyFont="1" applyBorder="1" applyAlignment="1">
      <alignment horizontal="right" vertical="center"/>
    </xf>
    <xf numFmtId="4" fontId="3" fillId="0" borderId="10" xfId="0" applyNumberFormat="1" applyFont="1" applyBorder="1" applyAlignment="1" applyProtection="1">
      <alignment horizontal="right" vertical="center"/>
      <protection locked="0"/>
    </xf>
    <xf numFmtId="0" fontId="0" fillId="0" borderId="10" xfId="0" applyFont="1" applyBorder="1"/>
    <xf numFmtId="178" fontId="5" fillId="0" borderId="0" xfId="0" applyNumberFormat="1" applyFont="1" applyBorder="1" applyAlignment="1">
      <alignment horizontal="right" vertical="center"/>
    </xf>
    <xf numFmtId="0" fontId="12" fillId="0" borderId="0" xfId="0" applyFont="1" applyBorder="1" applyAlignment="1" applyProtection="1">
      <alignment horizontal="center" vertical="center"/>
      <protection locked="0"/>
    </xf>
    <xf numFmtId="0" fontId="3" fillId="0" borderId="0" xfId="0" applyFont="1" applyBorder="1" applyAlignment="1">
      <alignment horizontal="left" vertical="center"/>
    </xf>
    <xf numFmtId="0" fontId="1" fillId="0" borderId="1"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1" fillId="0" borderId="2" xfId="0" applyFont="1" applyBorder="1" applyAlignment="1">
      <alignment horizontal="center" vertical="center"/>
    </xf>
    <xf numFmtId="0" fontId="3" fillId="0" borderId="6" xfId="0" applyFont="1" applyFill="1" applyBorder="1" applyAlignment="1" applyProtection="1">
      <alignment vertical="center" wrapText="1"/>
    </xf>
    <xf numFmtId="0" fontId="3" fillId="0" borderId="9" xfId="0" applyFont="1" applyFill="1" applyBorder="1" applyAlignment="1" applyProtection="1">
      <alignment vertical="center" wrapText="1"/>
    </xf>
    <xf numFmtId="4" fontId="3" fillId="0" borderId="9" xfId="0" applyNumberFormat="1" applyFont="1" applyFill="1" applyBorder="1" applyAlignment="1" applyProtection="1">
      <alignment vertical="center"/>
    </xf>
    <xf numFmtId="4" fontId="3" fillId="0" borderId="9" xfId="0" applyNumberFormat="1" applyFont="1" applyFill="1" applyBorder="1" applyAlignment="1" applyProtection="1">
      <alignment vertical="center"/>
      <protection locked="0"/>
    </xf>
    <xf numFmtId="0" fontId="3" fillId="0" borderId="7" xfId="0" applyFont="1" applyBorder="1" applyAlignment="1" applyProtection="1">
      <alignment horizontal="center" vertical="center"/>
      <protection locked="0"/>
    </xf>
    <xf numFmtId="0" fontId="3" fillId="0" borderId="7" xfId="0" applyFont="1" applyBorder="1" applyAlignment="1" applyProtection="1">
      <alignment horizontal="right" vertical="center"/>
      <protection locked="0"/>
    </xf>
    <xf numFmtId="4" fontId="3" fillId="0" borderId="7" xfId="0" applyNumberFormat="1" applyFont="1" applyBorder="1" applyAlignment="1">
      <alignment horizontal="right" vertical="center"/>
    </xf>
    <xf numFmtId="0" fontId="1" fillId="0" borderId="0" xfId="0" applyFont="1" applyBorder="1" applyProtection="1">
      <protection locked="0"/>
    </xf>
    <xf numFmtId="0" fontId="4" fillId="0" borderId="0" xfId="0" applyFont="1" applyBorder="1" applyProtection="1">
      <protection locked="0"/>
    </xf>
    <xf numFmtId="0" fontId="1" fillId="0" borderId="3" xfId="0" applyFont="1" applyBorder="1" applyAlignment="1" applyProtection="1">
      <alignment horizontal="center" vertical="center"/>
      <protection locked="0"/>
    </xf>
    <xf numFmtId="0" fontId="1" fillId="0" borderId="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5" xfId="0" applyFont="1" applyBorder="1" applyAlignment="1" applyProtection="1">
      <alignment horizontal="center" vertical="center"/>
      <protection locked="0"/>
    </xf>
    <xf numFmtId="0" fontId="1" fillId="0" borderId="9" xfId="0" applyFont="1" applyBorder="1" applyAlignment="1">
      <alignment horizontal="center" vertical="center" wrapText="1"/>
    </xf>
    <xf numFmtId="0" fontId="16" fillId="0" borderId="1" xfId="0" applyFont="1" applyBorder="1" applyAlignment="1">
      <alignment horizontal="center" vertical="center" wrapText="1"/>
    </xf>
    <xf numFmtId="0" fontId="1" fillId="0" borderId="9"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3" fillId="0" borderId="0" xfId="0" applyFont="1" applyBorder="1" applyAlignment="1">
      <alignment horizontal="right"/>
    </xf>
    <xf numFmtId="0" fontId="23" fillId="0" borderId="0" xfId="0" applyFont="1" applyFill="1" applyAlignment="1" applyProtection="1">
      <alignment horizontal="center" vertical="top"/>
    </xf>
    <xf numFmtId="0" fontId="24" fillId="0" borderId="0" xfId="0" applyFont="1" applyFill="1" applyAlignment="1" applyProtection="1">
      <alignment horizontal="center" vertical="center"/>
    </xf>
    <xf numFmtId="0" fontId="3" fillId="0" borderId="0" xfId="0" applyFont="1" applyFill="1" applyAlignment="1" applyProtection="1">
      <alignment horizontal="right" vertical="center"/>
    </xf>
    <xf numFmtId="0" fontId="3" fillId="0" borderId="6" xfId="0" applyFont="1" applyFill="1" applyBorder="1" applyAlignment="1" applyProtection="1">
      <alignment horizontal="left" vertical="center"/>
    </xf>
    <xf numFmtId="4" fontId="3" fillId="0" borderId="14" xfId="0" applyNumberFormat="1" applyFont="1" applyFill="1" applyBorder="1" applyAlignment="1" applyProtection="1">
      <alignment horizontal="right" vertical="center"/>
      <protection locked="0"/>
    </xf>
    <xf numFmtId="0" fontId="3" fillId="0" borderId="6" xfId="0" applyFont="1" applyFill="1" applyBorder="1" applyAlignment="1" applyProtection="1">
      <alignment horizontal="left" vertical="center"/>
      <protection locked="0"/>
    </xf>
    <xf numFmtId="0" fontId="3" fillId="0" borderId="14" xfId="0" applyFont="1" applyFill="1" applyBorder="1" applyAlignment="1" applyProtection="1">
      <alignment horizontal="right" vertical="center"/>
      <protection locked="0"/>
    </xf>
    <xf numFmtId="0" fontId="16" fillId="0" borderId="7" xfId="0" applyFont="1" applyFill="1" applyBorder="1" applyAlignment="1" applyProtection="1"/>
    <xf numFmtId="0" fontId="22" fillId="0" borderId="6" xfId="0" applyFont="1" applyFill="1" applyBorder="1" applyAlignment="1" applyProtection="1">
      <alignment horizontal="center" vertical="center"/>
    </xf>
    <xf numFmtId="0" fontId="22" fillId="0" borderId="14" xfId="0" applyFont="1" applyFill="1" applyBorder="1" applyAlignment="1" applyProtection="1">
      <alignment horizontal="right" vertical="center"/>
    </xf>
    <xf numFmtId="4" fontId="22" fillId="0" borderId="14" xfId="0" applyNumberFormat="1" applyFont="1" applyFill="1" applyBorder="1" applyAlignment="1" applyProtection="1">
      <alignment horizontal="right" vertical="center"/>
    </xf>
    <xf numFmtId="4" fontId="22" fillId="0" borderId="7" xfId="0" applyNumberFormat="1" applyFont="1" applyFill="1" applyBorder="1" applyAlignment="1" applyProtection="1">
      <alignment horizontal="right" vertical="center"/>
    </xf>
    <xf numFmtId="0" fontId="3" fillId="0" borderId="7" xfId="0" applyFont="1" applyFill="1" applyBorder="1" applyAlignment="1" applyProtection="1">
      <alignment horizontal="right" vertical="center"/>
    </xf>
    <xf numFmtId="0" fontId="3" fillId="0" borderId="14" xfId="0" applyFont="1" applyFill="1" applyBorder="1" applyAlignment="1" applyProtection="1">
      <alignment horizontal="right" vertical="center"/>
    </xf>
    <xf numFmtId="0" fontId="22" fillId="0" borderId="6" xfId="0" applyFont="1" applyFill="1" applyBorder="1" applyAlignment="1" applyProtection="1">
      <alignment horizontal="center" vertical="center"/>
      <protection locked="0"/>
    </xf>
    <xf numFmtId="4" fontId="22" fillId="0" borderId="14" xfId="0" applyNumberFormat="1" applyFont="1" applyFill="1" applyBorder="1" applyAlignment="1" applyProtection="1">
      <alignment horizontal="right" vertical="center"/>
      <protection locked="0"/>
    </xf>
    <xf numFmtId="4" fontId="22" fillId="0" borderId="7" xfId="0" applyNumberFormat="1" applyFont="1" applyFill="1" applyBorder="1" applyAlignment="1" applyProtection="1">
      <alignment horizontal="right"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8"/>
  <sheetViews>
    <sheetView showZeros="0" workbookViewId="0">
      <pane ySplit="1" topLeftCell="A2" activePane="bottomLeft" state="frozen"/>
      <selection/>
      <selection pane="bottomLeft" activeCell="A4" sqref="A4:B4"/>
    </sheetView>
  </sheetViews>
  <sheetFormatPr defaultColWidth="8" defaultRowHeight="14.25" customHeight="1" outlineLevelCol="3"/>
  <cols>
    <col min="1" max="1" width="39.575" customWidth="1"/>
    <col min="2" max="2" width="46.3166666666667" customWidth="1"/>
    <col min="3" max="3" width="40.425" customWidth="1"/>
    <col min="4" max="4" width="50.175" customWidth="1"/>
  </cols>
  <sheetData>
    <row r="1" customHeight="1" spans="1:4">
      <c r="A1" s="1"/>
      <c r="B1" s="1"/>
      <c r="C1" s="1"/>
      <c r="D1" s="1"/>
    </row>
    <row r="2" ht="12" customHeight="1" spans="4:4">
      <c r="D2" s="277" t="s">
        <v>0</v>
      </c>
    </row>
    <row r="3" ht="36" customHeight="1" spans="1:4">
      <c r="A3" s="136" t="s">
        <v>1</v>
      </c>
      <c r="B3" s="278"/>
      <c r="C3" s="278"/>
      <c r="D3" s="278"/>
    </row>
    <row r="4" ht="21" customHeight="1" spans="1:4">
      <c r="A4" s="100" t="str">
        <f>"单位名称："&amp;"迪庆藏族自治州红十字会"</f>
        <v>单位名称：迪庆藏族自治州红十字会</v>
      </c>
      <c r="B4" s="279"/>
      <c r="C4" s="279"/>
      <c r="D4" s="280" t="s">
        <v>2</v>
      </c>
    </row>
    <row r="5" ht="19.5" customHeight="1" spans="1:4">
      <c r="A5" s="160" t="s">
        <v>3</v>
      </c>
      <c r="B5" s="162"/>
      <c r="C5" s="160" t="s">
        <v>4</v>
      </c>
      <c r="D5" s="162"/>
    </row>
    <row r="6" ht="19.5" customHeight="1" spans="1:4">
      <c r="A6" s="159" t="s">
        <v>5</v>
      </c>
      <c r="B6" s="159" t="s">
        <v>6</v>
      </c>
      <c r="C6" s="159" t="s">
        <v>7</v>
      </c>
      <c r="D6" s="159" t="s">
        <v>6</v>
      </c>
    </row>
    <row r="7" ht="19.5" customHeight="1" spans="1:4">
      <c r="A7" s="109"/>
      <c r="B7" s="109"/>
      <c r="C7" s="109"/>
      <c r="D7" s="109"/>
    </row>
    <row r="8" ht="25.4" customHeight="1" spans="1:4">
      <c r="A8" s="233" t="s">
        <v>8</v>
      </c>
      <c r="B8" s="172">
        <v>4531039.18</v>
      </c>
      <c r="C8" s="233" t="s">
        <v>9</v>
      </c>
      <c r="D8" s="172">
        <v>21600</v>
      </c>
    </row>
    <row r="9" ht="25.4" customHeight="1" spans="1:4">
      <c r="A9" s="233" t="s">
        <v>10</v>
      </c>
      <c r="B9" s="172"/>
      <c r="C9" s="233" t="s">
        <v>11</v>
      </c>
      <c r="D9" s="172"/>
    </row>
    <row r="10" ht="25.4" customHeight="1" spans="1:4">
      <c r="A10" s="233" t="s">
        <v>12</v>
      </c>
      <c r="B10" s="172"/>
      <c r="C10" s="233" t="s">
        <v>13</v>
      </c>
      <c r="D10" s="172"/>
    </row>
    <row r="11" ht="25.4" customHeight="1" spans="1:4">
      <c r="A11" s="233" t="s">
        <v>14</v>
      </c>
      <c r="B11" s="127"/>
      <c r="C11" s="233" t="s">
        <v>15</v>
      </c>
      <c r="D11" s="172"/>
    </row>
    <row r="12" ht="25.4" customHeight="1" spans="1:4">
      <c r="A12" s="233" t="s">
        <v>16</v>
      </c>
      <c r="B12" s="172"/>
      <c r="C12" s="229" t="s">
        <v>17</v>
      </c>
      <c r="D12" s="127"/>
    </row>
    <row r="13" ht="25.4" customHeight="1" spans="1:4">
      <c r="A13" s="233" t="s">
        <v>18</v>
      </c>
      <c r="B13" s="127"/>
      <c r="C13" s="229" t="s">
        <v>19</v>
      </c>
      <c r="D13" s="127"/>
    </row>
    <row r="14" ht="25.4" customHeight="1" spans="1:4">
      <c r="A14" s="233" t="s">
        <v>20</v>
      </c>
      <c r="B14" s="127"/>
      <c r="C14" s="229" t="s">
        <v>21</v>
      </c>
      <c r="D14" s="127"/>
    </row>
    <row r="15" ht="25.4" customHeight="1" spans="1:4">
      <c r="A15" s="233" t="s">
        <v>22</v>
      </c>
      <c r="B15" s="127"/>
      <c r="C15" s="229" t="s">
        <v>23</v>
      </c>
      <c r="D15" s="127">
        <v>3960026.99</v>
      </c>
    </row>
    <row r="16" ht="25.4" customHeight="1" spans="1:4">
      <c r="A16" s="281" t="s">
        <v>24</v>
      </c>
      <c r="B16" s="127"/>
      <c r="C16" s="229" t="s">
        <v>25</v>
      </c>
      <c r="D16" s="127">
        <v>289866.11</v>
      </c>
    </row>
    <row r="17" ht="25.4" customHeight="1" spans="1:4">
      <c r="A17" s="281" t="s">
        <v>26</v>
      </c>
      <c r="B17" s="282"/>
      <c r="C17" s="229" t="s">
        <v>27</v>
      </c>
      <c r="D17" s="127"/>
    </row>
    <row r="18" ht="25.4" customHeight="1" spans="1:4">
      <c r="A18" s="283"/>
      <c r="B18" s="284"/>
      <c r="C18" s="229" t="s">
        <v>28</v>
      </c>
      <c r="D18" s="127"/>
    </row>
    <row r="19" ht="25.4" customHeight="1" spans="1:4">
      <c r="A19" s="285"/>
      <c r="B19" s="285"/>
      <c r="C19" s="229" t="s">
        <v>29</v>
      </c>
      <c r="D19" s="127"/>
    </row>
    <row r="20" ht="25.4" customHeight="1" spans="1:4">
      <c r="A20" s="285"/>
      <c r="B20" s="285"/>
      <c r="C20" s="229" t="s">
        <v>30</v>
      </c>
      <c r="D20" s="127"/>
    </row>
    <row r="21" ht="25.4" customHeight="1" spans="1:4">
      <c r="A21" s="285"/>
      <c r="B21" s="285"/>
      <c r="C21" s="229" t="s">
        <v>31</v>
      </c>
      <c r="D21" s="127"/>
    </row>
    <row r="22" ht="25.4" customHeight="1" spans="1:4">
      <c r="A22" s="285"/>
      <c r="B22" s="285"/>
      <c r="C22" s="229" t="s">
        <v>32</v>
      </c>
      <c r="D22" s="127"/>
    </row>
    <row r="23" customHeight="1" spans="1:4">
      <c r="A23" s="285"/>
      <c r="B23" s="285"/>
      <c r="C23" s="229" t="s">
        <v>33</v>
      </c>
      <c r="D23" s="127"/>
    </row>
    <row r="24" customHeight="1" spans="1:4">
      <c r="A24" s="285"/>
      <c r="B24" s="285"/>
      <c r="C24" s="229" t="s">
        <v>34</v>
      </c>
      <c r="D24" s="127"/>
    </row>
    <row r="25" customHeight="1" spans="1:4">
      <c r="A25" s="285"/>
      <c r="B25" s="285"/>
      <c r="C25" s="229" t="s">
        <v>35</v>
      </c>
      <c r="D25" s="127"/>
    </row>
    <row r="26" customHeight="1" spans="1:4">
      <c r="A26" s="285"/>
      <c r="B26" s="285"/>
      <c r="C26" s="229" t="s">
        <v>36</v>
      </c>
      <c r="D26" s="127">
        <v>259546.08</v>
      </c>
    </row>
    <row r="27" customHeight="1" spans="1:4">
      <c r="A27" s="285"/>
      <c r="B27" s="285"/>
      <c r="C27" s="229" t="s">
        <v>37</v>
      </c>
      <c r="D27" s="127"/>
    </row>
    <row r="28" customHeight="1" spans="1:4">
      <c r="A28" s="285"/>
      <c r="B28" s="285"/>
      <c r="C28" s="229" t="s">
        <v>38</v>
      </c>
      <c r="D28" s="127"/>
    </row>
    <row r="29" customHeight="1" spans="1:4">
      <c r="A29" s="285"/>
      <c r="B29" s="285"/>
      <c r="C29" s="229" t="s">
        <v>39</v>
      </c>
      <c r="D29" s="127"/>
    </row>
    <row r="30" customHeight="1" spans="1:4">
      <c r="A30" s="285"/>
      <c r="B30" s="285"/>
      <c r="C30" s="229" t="s">
        <v>40</v>
      </c>
      <c r="D30" s="127"/>
    </row>
    <row r="31" customHeight="1" spans="1:4">
      <c r="A31" s="286"/>
      <c r="B31" s="287"/>
      <c r="C31" s="229" t="s">
        <v>41</v>
      </c>
      <c r="D31" s="127"/>
    </row>
    <row r="32" customHeight="1" spans="1:4">
      <c r="A32" s="286"/>
      <c r="B32" s="287"/>
      <c r="C32" s="229" t="s">
        <v>42</v>
      </c>
      <c r="D32" s="127"/>
    </row>
    <row r="33" customHeight="1" spans="1:4">
      <c r="A33" s="286"/>
      <c r="B33" s="287"/>
      <c r="C33" s="229" t="s">
        <v>43</v>
      </c>
      <c r="D33" s="127"/>
    </row>
    <row r="34" customHeight="1" spans="1:4">
      <c r="A34" s="286" t="s">
        <v>44</v>
      </c>
      <c r="B34" s="288">
        <v>4531039.18</v>
      </c>
      <c r="C34" s="234" t="s">
        <v>45</v>
      </c>
      <c r="D34" s="289">
        <v>4531039.18</v>
      </c>
    </row>
    <row r="35" customHeight="1" spans="1:4">
      <c r="A35" s="281" t="s">
        <v>46</v>
      </c>
      <c r="B35" s="167"/>
      <c r="C35" s="233" t="s">
        <v>47</v>
      </c>
      <c r="D35" s="186"/>
    </row>
    <row r="36" customHeight="1" spans="1:4">
      <c r="A36" s="281" t="s">
        <v>48</v>
      </c>
      <c r="B36" s="167"/>
      <c r="C36" s="233" t="s">
        <v>48</v>
      </c>
      <c r="D36" s="290"/>
    </row>
    <row r="37" customHeight="1" spans="1:4">
      <c r="A37" s="281" t="s">
        <v>49</v>
      </c>
      <c r="B37" s="291"/>
      <c r="C37" s="233" t="s">
        <v>50</v>
      </c>
      <c r="D37" s="186"/>
    </row>
    <row r="38" customHeight="1" spans="1:4">
      <c r="A38" s="292" t="s">
        <v>51</v>
      </c>
      <c r="B38" s="293">
        <v>4531039.18</v>
      </c>
      <c r="C38" s="234" t="s">
        <v>52</v>
      </c>
      <c r="D38" s="294">
        <v>4531039.18</v>
      </c>
    </row>
  </sheetData>
  <mergeCells count="8">
    <mergeCell ref="A3:D3"/>
    <mergeCell ref="A4:B4"/>
    <mergeCell ref="A5:B5"/>
    <mergeCell ref="C5:D5"/>
    <mergeCell ref="A6:A7"/>
    <mergeCell ref="B6:B7"/>
    <mergeCell ref="C6:C7"/>
    <mergeCell ref="D6:D7"/>
  </mergeCells>
  <pageMargins left="0.75" right="0.75" top="1" bottom="1" header="0.5" footer="0.5"/>
  <pageSetup paperSize="9" scale="75"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0"/>
  <sheetViews>
    <sheetView showZeros="0" workbookViewId="0">
      <pane ySplit="1" topLeftCell="A2" activePane="bottomLeft" state="frozen"/>
      <selection/>
      <selection pane="bottomLeft" activeCell="A10" sqref="A10"/>
    </sheetView>
  </sheetViews>
  <sheetFormatPr defaultColWidth="9.14166666666667" defaultRowHeight="14.25" customHeight="1" outlineLevelCol="5"/>
  <cols>
    <col min="1" max="1" width="29.025" customWidth="1"/>
    <col min="2" max="2" width="28.6" customWidth="1"/>
    <col min="3" max="3" width="31.6" customWidth="1"/>
    <col min="4" max="6" width="33.45" customWidth="1"/>
  </cols>
  <sheetData>
    <row r="1" customHeight="1" spans="1:6">
      <c r="A1" s="1"/>
      <c r="B1" s="1"/>
      <c r="C1" s="1"/>
      <c r="D1" s="1"/>
      <c r="E1" s="1"/>
      <c r="F1" s="1"/>
    </row>
    <row r="2" ht="15.75" customHeight="1" spans="6:6">
      <c r="F2" s="58" t="s">
        <v>404</v>
      </c>
    </row>
    <row r="3" ht="28.5" customHeight="1" spans="1:6">
      <c r="A3" s="29" t="s">
        <v>405</v>
      </c>
      <c r="B3" s="29"/>
      <c r="C3" s="29"/>
      <c r="D3" s="29"/>
      <c r="E3" s="29"/>
      <c r="F3" s="29"/>
    </row>
    <row r="4" ht="15" customHeight="1" spans="1:6">
      <c r="A4" s="131" t="s">
        <v>55</v>
      </c>
      <c r="B4" s="132"/>
      <c r="C4" s="132"/>
      <c r="D4" s="73"/>
      <c r="E4" s="73"/>
      <c r="F4" s="133" t="s">
        <v>2</v>
      </c>
    </row>
    <row r="5" ht="18.75" customHeight="1" spans="1:6">
      <c r="A5" s="10" t="s">
        <v>188</v>
      </c>
      <c r="B5" s="10" t="s">
        <v>76</v>
      </c>
      <c r="C5" s="10" t="s">
        <v>77</v>
      </c>
      <c r="D5" s="16" t="s">
        <v>406</v>
      </c>
      <c r="E5" s="64"/>
      <c r="F5" s="64"/>
    </row>
    <row r="6" ht="30" customHeight="1" spans="1:6">
      <c r="A6" s="19"/>
      <c r="B6" s="19"/>
      <c r="C6" s="19"/>
      <c r="D6" s="16" t="s">
        <v>58</v>
      </c>
      <c r="E6" s="64" t="s">
        <v>85</v>
      </c>
      <c r="F6" s="64" t="s">
        <v>86</v>
      </c>
    </row>
    <row r="7" ht="16.5" customHeight="1" spans="1:6">
      <c r="A7" s="64">
        <v>1</v>
      </c>
      <c r="B7" s="64">
        <v>2</v>
      </c>
      <c r="C7" s="64">
        <v>3</v>
      </c>
      <c r="D7" s="64">
        <v>4</v>
      </c>
      <c r="E7" s="64">
        <v>5</v>
      </c>
      <c r="F7" s="64">
        <v>6</v>
      </c>
    </row>
    <row r="8" ht="20.25" customHeight="1" spans="1:6">
      <c r="A8" s="31"/>
      <c r="B8" s="31"/>
      <c r="C8" s="31"/>
      <c r="D8" s="24"/>
      <c r="E8" s="24"/>
      <c r="F8" s="24"/>
    </row>
    <row r="9" ht="17.25" customHeight="1" spans="1:6">
      <c r="A9" s="134" t="s">
        <v>112</v>
      </c>
      <c r="B9" s="135"/>
      <c r="C9" s="135" t="s">
        <v>112</v>
      </c>
      <c r="D9" s="24"/>
      <c r="E9" s="24"/>
      <c r="F9" s="24"/>
    </row>
    <row r="10" customHeight="1" spans="1:1">
      <c r="A10" t="s">
        <v>407</v>
      </c>
    </row>
  </sheetData>
  <mergeCells count="6">
    <mergeCell ref="A3:F3"/>
    <mergeCell ref="D5:F5"/>
    <mergeCell ref="A9:C9"/>
    <mergeCell ref="A5:A6"/>
    <mergeCell ref="B5:B6"/>
    <mergeCell ref="C5:C6"/>
  </mergeCells>
  <pageMargins left="0.75" right="0.75" top="1" bottom="1" header="0.5" footer="0.5"/>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6"/>
  <sheetViews>
    <sheetView showZeros="0" workbookViewId="0">
      <pane ySplit="1" topLeftCell="A2" activePane="bottomLeft" state="frozen"/>
      <selection/>
      <selection pane="bottomLeft" activeCell="H14" sqref="H14:H15"/>
    </sheetView>
  </sheetViews>
  <sheetFormatPr defaultColWidth="9.14166666666667" defaultRowHeight="14.25" customHeight="1"/>
  <cols>
    <col min="1" max="1" width="39.1416666666667" customWidth="1"/>
    <col min="2" max="2" width="21.7166666666667" customWidth="1"/>
    <col min="3" max="3" width="35.275" customWidth="1"/>
    <col min="4" max="4" width="7.71666666666667" customWidth="1"/>
    <col min="5" max="5" width="10.275" customWidth="1"/>
    <col min="6" max="11" width="14.7416666666667" customWidth="1"/>
    <col min="12" max="16" width="12.575" customWidth="1"/>
    <col min="17" max="17" width="10.425" customWidth="1"/>
  </cols>
  <sheetData>
    <row r="1" customHeight="1" spans="1:17">
      <c r="A1" s="1"/>
      <c r="B1" s="1"/>
      <c r="C1" s="1"/>
      <c r="D1" s="1"/>
      <c r="E1" s="1"/>
      <c r="F1" s="1"/>
      <c r="G1" s="1"/>
      <c r="H1" s="1"/>
      <c r="I1" s="1"/>
      <c r="J1" s="1"/>
      <c r="K1" s="1"/>
      <c r="L1" s="1"/>
      <c r="M1" s="1"/>
      <c r="N1" s="1"/>
      <c r="O1" s="1"/>
      <c r="P1" s="1"/>
      <c r="Q1" s="1"/>
    </row>
    <row r="2" ht="13.5" customHeight="1" spans="15:17">
      <c r="O2" s="57"/>
      <c r="P2" s="57"/>
      <c r="Q2" s="128" t="s">
        <v>408</v>
      </c>
    </row>
    <row r="3" ht="27.75" customHeight="1" spans="1:17">
      <c r="A3" s="98" t="s">
        <v>409</v>
      </c>
      <c r="B3" s="99"/>
      <c r="C3" s="99"/>
      <c r="D3" s="99"/>
      <c r="E3" s="99"/>
      <c r="F3" s="99"/>
      <c r="G3" s="99"/>
      <c r="H3" s="99"/>
      <c r="I3" s="99"/>
      <c r="J3" s="99"/>
      <c r="K3" s="116"/>
      <c r="L3" s="99"/>
      <c r="M3" s="99"/>
      <c r="N3" s="99"/>
      <c r="O3" s="116"/>
      <c r="P3" s="116"/>
      <c r="Q3" s="99"/>
    </row>
    <row r="4" ht="18.75" customHeight="1" spans="1:17">
      <c r="A4" s="100" t="str">
        <f>"单位名称："&amp;"迪庆藏族自治州红十字会"</f>
        <v>单位名称：迪庆藏族自治州红十字会</v>
      </c>
      <c r="B4" s="101"/>
      <c r="C4" s="101"/>
      <c r="D4" s="101"/>
      <c r="E4" s="101"/>
      <c r="F4" s="101"/>
      <c r="G4" s="101"/>
      <c r="H4" s="101"/>
      <c r="I4" s="101"/>
      <c r="J4" s="101"/>
      <c r="K4" s="117"/>
      <c r="L4" s="117"/>
      <c r="M4" s="117"/>
      <c r="N4" s="117"/>
      <c r="O4" s="118"/>
      <c r="P4" s="118"/>
      <c r="Q4" s="129" t="s">
        <v>179</v>
      </c>
    </row>
    <row r="5" ht="15.75" customHeight="1" spans="1:17">
      <c r="A5" s="102" t="s">
        <v>410</v>
      </c>
      <c r="B5" s="103" t="s">
        <v>411</v>
      </c>
      <c r="C5" s="103" t="s">
        <v>412</v>
      </c>
      <c r="D5" s="103" t="s">
        <v>413</v>
      </c>
      <c r="E5" s="103" t="s">
        <v>414</v>
      </c>
      <c r="F5" s="103" t="s">
        <v>415</v>
      </c>
      <c r="G5" s="104" t="s">
        <v>195</v>
      </c>
      <c r="H5" s="104"/>
      <c r="I5" s="104"/>
      <c r="J5" s="104"/>
      <c r="K5" s="119"/>
      <c r="L5" s="104"/>
      <c r="M5" s="104"/>
      <c r="N5" s="104"/>
      <c r="O5" s="120"/>
      <c r="P5" s="119"/>
      <c r="Q5" s="130"/>
    </row>
    <row r="6" ht="17.25" customHeight="1" spans="1:17">
      <c r="A6" s="105"/>
      <c r="B6" s="106"/>
      <c r="C6" s="106"/>
      <c r="D6" s="106"/>
      <c r="E6" s="106"/>
      <c r="F6" s="106"/>
      <c r="G6" s="106" t="s">
        <v>58</v>
      </c>
      <c r="H6" s="106" t="s">
        <v>61</v>
      </c>
      <c r="I6" s="106" t="s">
        <v>416</v>
      </c>
      <c r="J6" s="106" t="s">
        <v>417</v>
      </c>
      <c r="K6" s="121" t="s">
        <v>418</v>
      </c>
      <c r="L6" s="122" t="s">
        <v>79</v>
      </c>
      <c r="M6" s="122"/>
      <c r="N6" s="122"/>
      <c r="O6" s="123"/>
      <c r="P6" s="124"/>
      <c r="Q6" s="108"/>
    </row>
    <row r="7" ht="54" customHeight="1" spans="1:17">
      <c r="A7" s="107"/>
      <c r="B7" s="108"/>
      <c r="C7" s="108"/>
      <c r="D7" s="108"/>
      <c r="E7" s="108"/>
      <c r="F7" s="108"/>
      <c r="G7" s="108"/>
      <c r="H7" s="108" t="s">
        <v>60</v>
      </c>
      <c r="I7" s="108"/>
      <c r="J7" s="108"/>
      <c r="K7" s="125"/>
      <c r="L7" s="108" t="s">
        <v>60</v>
      </c>
      <c r="M7" s="108" t="s">
        <v>71</v>
      </c>
      <c r="N7" s="108" t="s">
        <v>202</v>
      </c>
      <c r="O7" s="126" t="s">
        <v>67</v>
      </c>
      <c r="P7" s="125" t="s">
        <v>68</v>
      </c>
      <c r="Q7" s="108" t="s">
        <v>69</v>
      </c>
    </row>
    <row r="8" ht="15" customHeight="1" spans="1:17">
      <c r="A8" s="109">
        <v>1</v>
      </c>
      <c r="B8" s="110">
        <v>4531039.18</v>
      </c>
      <c r="C8" s="110">
        <v>3</v>
      </c>
      <c r="D8" s="110">
        <v>4</v>
      </c>
      <c r="E8" s="110">
        <v>5</v>
      </c>
      <c r="F8" s="110">
        <v>6</v>
      </c>
      <c r="G8" s="111">
        <v>7</v>
      </c>
      <c r="H8" s="111">
        <v>8</v>
      </c>
      <c r="I8" s="111">
        <v>9</v>
      </c>
      <c r="J8" s="111">
        <v>10</v>
      </c>
      <c r="K8" s="111">
        <v>11</v>
      </c>
      <c r="L8" s="111">
        <v>12</v>
      </c>
      <c r="M8" s="111">
        <v>13</v>
      </c>
      <c r="N8" s="111">
        <v>14</v>
      </c>
      <c r="O8" s="111">
        <v>15</v>
      </c>
      <c r="P8" s="111">
        <v>16</v>
      </c>
      <c r="Q8" s="111">
        <v>17</v>
      </c>
    </row>
    <row r="9" ht="21" customHeight="1" spans="1:17">
      <c r="A9" s="112" t="s">
        <v>73</v>
      </c>
      <c r="B9" s="44"/>
      <c r="C9" s="44"/>
      <c r="D9" s="44"/>
      <c r="E9" s="113"/>
      <c r="F9" s="47"/>
      <c r="G9" s="47"/>
      <c r="H9" s="47"/>
      <c r="I9" s="47"/>
      <c r="J9" s="47"/>
      <c r="K9" s="47"/>
      <c r="L9" s="47"/>
      <c r="M9" s="47"/>
      <c r="N9" s="47"/>
      <c r="O9" s="127"/>
      <c r="P9" s="47"/>
      <c r="Q9" s="47"/>
    </row>
    <row r="10" ht="21" customHeight="1" spans="1:17">
      <c r="A10" s="112" t="str">
        <f t="shared" ref="A10:A12" si="0">"    "&amp;"公务用车运行维护费"</f>
        <v>    公务用车运行维护费</v>
      </c>
      <c r="B10" s="44" t="s">
        <v>419</v>
      </c>
      <c r="C10" s="44" t="s">
        <v>420</v>
      </c>
      <c r="D10" s="44" t="s">
        <v>340</v>
      </c>
      <c r="E10" s="113">
        <v>1</v>
      </c>
      <c r="F10" s="47">
        <v>7000</v>
      </c>
      <c r="G10" s="47">
        <v>7000</v>
      </c>
      <c r="H10" s="47">
        <v>7000</v>
      </c>
      <c r="I10" s="47"/>
      <c r="J10" s="47"/>
      <c r="K10" s="47"/>
      <c r="L10" s="47"/>
      <c r="M10" s="47"/>
      <c r="N10" s="47"/>
      <c r="O10" s="127"/>
      <c r="P10" s="47"/>
      <c r="Q10" s="47"/>
    </row>
    <row r="11" ht="21" customHeight="1" spans="1:17">
      <c r="A11" s="112" t="str">
        <f t="shared" si="0"/>
        <v>    公务用车运行维护费</v>
      </c>
      <c r="B11" s="44" t="s">
        <v>419</v>
      </c>
      <c r="C11" s="44" t="s">
        <v>421</v>
      </c>
      <c r="D11" s="44" t="s">
        <v>340</v>
      </c>
      <c r="E11" s="113">
        <v>1</v>
      </c>
      <c r="F11" s="47">
        <v>7000</v>
      </c>
      <c r="G11" s="47">
        <v>7000</v>
      </c>
      <c r="H11" s="47">
        <v>7000</v>
      </c>
      <c r="I11" s="47"/>
      <c r="J11" s="47"/>
      <c r="K11" s="47"/>
      <c r="L11" s="47"/>
      <c r="M11" s="47"/>
      <c r="N11" s="47"/>
      <c r="O11" s="127"/>
      <c r="P11" s="47"/>
      <c r="Q11" s="47"/>
    </row>
    <row r="12" customHeight="1" spans="1:17">
      <c r="A12" s="112" t="str">
        <f t="shared" si="0"/>
        <v>    公务用车运行维护费</v>
      </c>
      <c r="B12" s="44" t="s">
        <v>422</v>
      </c>
      <c r="C12" s="44" t="s">
        <v>423</v>
      </c>
      <c r="D12" s="44" t="s">
        <v>326</v>
      </c>
      <c r="E12" s="113">
        <v>1</v>
      </c>
      <c r="F12" s="47">
        <v>8000</v>
      </c>
      <c r="G12" s="47">
        <v>8000</v>
      </c>
      <c r="H12" s="47">
        <v>8000</v>
      </c>
      <c r="I12" s="47"/>
      <c r="J12" s="47"/>
      <c r="K12" s="47"/>
      <c r="L12" s="47"/>
      <c r="M12" s="47"/>
      <c r="N12" s="47"/>
      <c r="O12" s="127"/>
      <c r="P12" s="47"/>
      <c r="Q12" s="47"/>
    </row>
    <row r="13" customHeight="1" spans="1:17">
      <c r="A13" s="112" t="str">
        <f t="shared" ref="A13:A15" si="1">"    "&amp;"迪庆州红十字会2025年度事业发展及能力提升经费"</f>
        <v>    迪庆州红十字会2025年度事业发展及能力提升经费</v>
      </c>
      <c r="B13" s="44" t="s">
        <v>424</v>
      </c>
      <c r="C13" s="44" t="s">
        <v>425</v>
      </c>
      <c r="D13" s="44" t="s">
        <v>340</v>
      </c>
      <c r="E13" s="113">
        <v>1</v>
      </c>
      <c r="F13" s="47">
        <v>4000</v>
      </c>
      <c r="G13" s="47">
        <v>4000</v>
      </c>
      <c r="H13" s="47">
        <v>4000</v>
      </c>
      <c r="I13" s="47"/>
      <c r="J13" s="47"/>
      <c r="K13" s="47"/>
      <c r="L13" s="47"/>
      <c r="M13" s="47"/>
      <c r="N13" s="47"/>
      <c r="O13" s="127"/>
      <c r="P13" s="47"/>
      <c r="Q13" s="47"/>
    </row>
    <row r="14" customHeight="1" spans="1:17">
      <c r="A14" s="112" t="str">
        <f t="shared" si="1"/>
        <v>    迪庆州红十字会2025年度事业发展及能力提升经费</v>
      </c>
      <c r="B14" s="44" t="s">
        <v>426</v>
      </c>
      <c r="C14" s="44" t="s">
        <v>427</v>
      </c>
      <c r="D14" s="44" t="s">
        <v>428</v>
      </c>
      <c r="E14" s="113">
        <v>4</v>
      </c>
      <c r="F14" s="47">
        <v>26520</v>
      </c>
      <c r="G14" s="47">
        <v>26520</v>
      </c>
      <c r="H14" s="47">
        <v>26520</v>
      </c>
      <c r="I14" s="47"/>
      <c r="J14" s="47"/>
      <c r="K14" s="47"/>
      <c r="L14" s="47"/>
      <c r="M14" s="47"/>
      <c r="N14" s="47"/>
      <c r="O14" s="127"/>
      <c r="P14" s="47"/>
      <c r="Q14" s="47"/>
    </row>
    <row r="15" customHeight="1" spans="1:17">
      <c r="A15" s="112" t="str">
        <f t="shared" si="1"/>
        <v>    迪庆州红十字会2025年度事业发展及能力提升经费</v>
      </c>
      <c r="B15" s="44" t="s">
        <v>429</v>
      </c>
      <c r="C15" s="44" t="s">
        <v>430</v>
      </c>
      <c r="D15" s="44" t="s">
        <v>428</v>
      </c>
      <c r="E15" s="113">
        <v>1</v>
      </c>
      <c r="F15" s="47">
        <v>7000</v>
      </c>
      <c r="G15" s="47">
        <v>7000</v>
      </c>
      <c r="H15" s="47">
        <v>7000</v>
      </c>
      <c r="I15" s="47"/>
      <c r="J15" s="47"/>
      <c r="K15" s="47"/>
      <c r="L15" s="47"/>
      <c r="M15" s="47"/>
      <c r="N15" s="47"/>
      <c r="O15" s="127"/>
      <c r="P15" s="47"/>
      <c r="Q15" s="47"/>
    </row>
    <row r="16" customHeight="1" spans="1:17">
      <c r="A16" s="114" t="s">
        <v>112</v>
      </c>
      <c r="B16" s="115"/>
      <c r="C16" s="115"/>
      <c r="D16" s="115"/>
      <c r="E16" s="113"/>
      <c r="F16" s="47">
        <v>59520</v>
      </c>
      <c r="G16" s="47">
        <v>59520</v>
      </c>
      <c r="H16" s="47">
        <v>59520</v>
      </c>
      <c r="I16" s="47"/>
      <c r="J16" s="47"/>
      <c r="K16" s="47"/>
      <c r="L16" s="47"/>
      <c r="M16" s="47"/>
      <c r="N16" s="47"/>
      <c r="O16" s="127"/>
      <c r="P16" s="47"/>
      <c r="Q16" s="47"/>
    </row>
  </sheetData>
  <mergeCells count="16">
    <mergeCell ref="A3:Q3"/>
    <mergeCell ref="A4:F4"/>
    <mergeCell ref="G5:Q5"/>
    <mergeCell ref="L6:Q6"/>
    <mergeCell ref="A16:E16"/>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2"/>
  <sheetViews>
    <sheetView showZeros="0" workbookViewId="0">
      <pane ySplit="1" topLeftCell="A2" activePane="bottomLeft" state="frozen"/>
      <selection/>
      <selection pane="bottomLeft" activeCell="A4" sqref="A4:C4"/>
    </sheetView>
  </sheetViews>
  <sheetFormatPr defaultColWidth="9.14166666666667" defaultRowHeight="14.25" customHeight="1"/>
  <cols>
    <col min="1" max="1" width="31.425" customWidth="1"/>
    <col min="2" max="2" width="21.7166666666667" customWidth="1"/>
    <col min="3" max="3" width="26.7166666666667" customWidth="1"/>
    <col min="4" max="14" width="16.6" customWidth="1"/>
  </cols>
  <sheetData>
    <row r="1" customHeight="1" spans="1:14">
      <c r="A1" s="1"/>
      <c r="B1" s="1"/>
      <c r="C1" s="1"/>
      <c r="D1" s="1"/>
      <c r="E1" s="1"/>
      <c r="F1" s="1"/>
      <c r="G1" s="1"/>
      <c r="H1" s="1"/>
      <c r="I1" s="1"/>
      <c r="J1" s="1"/>
      <c r="K1" s="1"/>
      <c r="L1" s="1"/>
      <c r="M1" s="1"/>
      <c r="N1" s="1"/>
    </row>
    <row r="2" ht="13.5" customHeight="1" spans="1:14">
      <c r="A2" s="67"/>
      <c r="B2" s="67"/>
      <c r="C2" s="67"/>
      <c r="D2" s="67"/>
      <c r="E2" s="67"/>
      <c r="F2" s="67"/>
      <c r="G2" s="67"/>
      <c r="H2" s="68"/>
      <c r="I2" s="67"/>
      <c r="J2" s="67"/>
      <c r="K2" s="67"/>
      <c r="L2" s="57"/>
      <c r="M2" s="87"/>
      <c r="N2" s="88" t="s">
        <v>431</v>
      </c>
    </row>
    <row r="3" ht="27.75" customHeight="1" spans="1:14">
      <c r="A3" s="69" t="s">
        <v>432</v>
      </c>
      <c r="B3" s="70"/>
      <c r="C3" s="70"/>
      <c r="D3" s="70"/>
      <c r="E3" s="70"/>
      <c r="F3" s="70"/>
      <c r="G3" s="70"/>
      <c r="H3" s="71"/>
      <c r="I3" s="70"/>
      <c r="J3" s="70"/>
      <c r="K3" s="70"/>
      <c r="L3" s="49"/>
      <c r="M3" s="71"/>
      <c r="N3" s="70"/>
    </row>
    <row r="4" ht="18.75" customHeight="1" spans="1:14">
      <c r="A4" s="72" t="s">
        <v>55</v>
      </c>
      <c r="B4" s="73"/>
      <c r="C4" s="73"/>
      <c r="D4" s="73"/>
      <c r="E4" s="73"/>
      <c r="F4" s="73"/>
      <c r="G4" s="73"/>
      <c r="H4" s="68"/>
      <c r="I4" s="67"/>
      <c r="J4" s="67"/>
      <c r="K4" s="67"/>
      <c r="L4" s="61"/>
      <c r="M4" s="89"/>
      <c r="N4" s="90" t="s">
        <v>179</v>
      </c>
    </row>
    <row r="5" ht="15.75" customHeight="1" spans="1:14">
      <c r="A5" s="10" t="s">
        <v>410</v>
      </c>
      <c r="B5" s="74" t="s">
        <v>433</v>
      </c>
      <c r="C5" s="74" t="s">
        <v>434</v>
      </c>
      <c r="D5" s="75" t="s">
        <v>195</v>
      </c>
      <c r="E5" s="75"/>
      <c r="F5" s="75"/>
      <c r="G5" s="75"/>
      <c r="H5" s="76"/>
      <c r="I5" s="75"/>
      <c r="J5" s="75"/>
      <c r="K5" s="75"/>
      <c r="L5" s="91"/>
      <c r="M5" s="76"/>
      <c r="N5" s="92"/>
    </row>
    <row r="6" ht="17.25" customHeight="1" spans="1:14">
      <c r="A6" s="15"/>
      <c r="B6" s="77"/>
      <c r="C6" s="77"/>
      <c r="D6" s="77" t="s">
        <v>58</v>
      </c>
      <c r="E6" s="77" t="s">
        <v>61</v>
      </c>
      <c r="F6" s="77" t="s">
        <v>416</v>
      </c>
      <c r="G6" s="77" t="s">
        <v>417</v>
      </c>
      <c r="H6" s="78" t="s">
        <v>418</v>
      </c>
      <c r="I6" s="93" t="s">
        <v>435</v>
      </c>
      <c r="J6" s="93"/>
      <c r="K6" s="93"/>
      <c r="L6" s="94"/>
      <c r="M6" s="95"/>
      <c r="N6" s="79"/>
    </row>
    <row r="7" ht="54" customHeight="1" spans="1:14">
      <c r="A7" s="18"/>
      <c r="B7" s="79"/>
      <c r="C7" s="79"/>
      <c r="D7" s="79"/>
      <c r="E7" s="79"/>
      <c r="F7" s="79"/>
      <c r="G7" s="79"/>
      <c r="H7" s="80"/>
      <c r="I7" s="79" t="s">
        <v>60</v>
      </c>
      <c r="J7" s="79" t="s">
        <v>71</v>
      </c>
      <c r="K7" s="79" t="s">
        <v>202</v>
      </c>
      <c r="L7" s="96" t="s">
        <v>67</v>
      </c>
      <c r="M7" s="80" t="s">
        <v>68</v>
      </c>
      <c r="N7" s="79" t="s">
        <v>69</v>
      </c>
    </row>
    <row r="8" ht="15" customHeight="1" spans="1:14">
      <c r="A8" s="18">
        <v>1</v>
      </c>
      <c r="B8" s="79">
        <v>2</v>
      </c>
      <c r="C8" s="79">
        <v>3</v>
      </c>
      <c r="D8" s="80">
        <v>4</v>
      </c>
      <c r="E8" s="80">
        <v>5</v>
      </c>
      <c r="F8" s="80">
        <v>6</v>
      </c>
      <c r="G8" s="80">
        <v>7</v>
      </c>
      <c r="H8" s="80">
        <v>8</v>
      </c>
      <c r="I8" s="80">
        <v>9</v>
      </c>
      <c r="J8" s="80">
        <v>10</v>
      </c>
      <c r="K8" s="80">
        <v>11</v>
      </c>
      <c r="L8" s="80">
        <v>12</v>
      </c>
      <c r="M8" s="80">
        <v>13</v>
      </c>
      <c r="N8" s="80">
        <v>14</v>
      </c>
    </row>
    <row r="9" ht="21" customHeight="1" spans="1:14">
      <c r="A9" s="81"/>
      <c r="B9" s="82"/>
      <c r="C9" s="82"/>
      <c r="D9" s="83"/>
      <c r="E9" s="83"/>
      <c r="F9" s="83"/>
      <c r="G9" s="83"/>
      <c r="H9" s="83"/>
      <c r="I9" s="83"/>
      <c r="J9" s="83"/>
      <c r="K9" s="83"/>
      <c r="L9" s="97"/>
      <c r="M9" s="83"/>
      <c r="N9" s="83"/>
    </row>
    <row r="10" ht="21" customHeight="1" spans="1:14">
      <c r="A10" s="81"/>
      <c r="B10" s="82"/>
      <c r="C10" s="82"/>
      <c r="D10" s="83"/>
      <c r="E10" s="83"/>
      <c r="F10" s="83"/>
      <c r="G10" s="83"/>
      <c r="H10" s="83"/>
      <c r="I10" s="83"/>
      <c r="J10" s="83"/>
      <c r="K10" s="83"/>
      <c r="L10" s="97"/>
      <c r="M10" s="83"/>
      <c r="N10" s="83"/>
    </row>
    <row r="11" ht="21" customHeight="1" spans="1:14">
      <c r="A11" s="84" t="s">
        <v>112</v>
      </c>
      <c r="B11" s="85"/>
      <c r="C11" s="86"/>
      <c r="D11" s="83"/>
      <c r="E11" s="83"/>
      <c r="F11" s="83"/>
      <c r="G11" s="83"/>
      <c r="H11" s="83"/>
      <c r="I11" s="83"/>
      <c r="J11" s="83"/>
      <c r="K11" s="83"/>
      <c r="L11" s="97"/>
      <c r="M11" s="83"/>
      <c r="N11" s="83"/>
    </row>
    <row r="12" customHeight="1" spans="1:1">
      <c r="A12" t="s">
        <v>407</v>
      </c>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10"/>
  <sheetViews>
    <sheetView showZeros="0" workbookViewId="0">
      <pane ySplit="1" topLeftCell="A2" activePane="bottomLeft" state="frozen"/>
      <selection/>
      <selection pane="bottomLeft" activeCell="A10" sqref="A10"/>
    </sheetView>
  </sheetViews>
  <sheetFormatPr defaultColWidth="9.14166666666667" defaultRowHeight="14.25" customHeight="1" outlineLevelCol="7"/>
  <cols>
    <col min="1" max="1" width="42.025" customWidth="1"/>
    <col min="2" max="8" width="17.175" customWidth="1"/>
  </cols>
  <sheetData>
    <row r="1" customHeight="1" spans="1:8">
      <c r="A1" s="1"/>
      <c r="B1" s="1"/>
      <c r="C1" s="1"/>
      <c r="D1" s="1"/>
      <c r="E1" s="1"/>
      <c r="F1" s="1"/>
      <c r="G1" s="1"/>
      <c r="H1" s="1"/>
    </row>
    <row r="2" ht="13.5" customHeight="1" spans="4:8">
      <c r="D2" s="58"/>
      <c r="H2" s="57" t="s">
        <v>436</v>
      </c>
    </row>
    <row r="3" ht="27.75" customHeight="1" spans="1:8">
      <c r="A3" s="59" t="s">
        <v>437</v>
      </c>
      <c r="B3" s="59"/>
      <c r="C3" s="59"/>
      <c r="D3" s="59"/>
      <c r="E3" s="59"/>
      <c r="F3" s="59"/>
      <c r="G3" s="59"/>
      <c r="H3" s="59"/>
    </row>
    <row r="4" ht="18" customHeight="1" spans="1:8">
      <c r="A4" s="60" t="s">
        <v>55</v>
      </c>
      <c r="B4" s="60"/>
      <c r="C4" s="60"/>
      <c r="D4" s="60"/>
      <c r="E4" s="60"/>
      <c r="F4" s="60"/>
      <c r="G4" s="60"/>
      <c r="H4" s="61" t="s">
        <v>179</v>
      </c>
    </row>
    <row r="5" ht="19.5" customHeight="1" spans="1:8">
      <c r="A5" s="16" t="s">
        <v>438</v>
      </c>
      <c r="B5" s="11" t="s">
        <v>195</v>
      </c>
      <c r="C5" s="12"/>
      <c r="D5" s="12"/>
      <c r="E5" s="62" t="s">
        <v>439</v>
      </c>
      <c r="F5" s="62"/>
      <c r="G5" s="62"/>
      <c r="H5" s="62"/>
    </row>
    <row r="6" ht="40.5" customHeight="1" spans="1:8">
      <c r="A6" s="19"/>
      <c r="B6" s="30" t="s">
        <v>58</v>
      </c>
      <c r="C6" s="10" t="s">
        <v>61</v>
      </c>
      <c r="D6" s="63" t="s">
        <v>440</v>
      </c>
      <c r="E6" s="62" t="s">
        <v>441</v>
      </c>
      <c r="F6" s="62" t="s">
        <v>442</v>
      </c>
      <c r="G6" s="62" t="s">
        <v>443</v>
      </c>
      <c r="H6" s="62" t="s">
        <v>444</v>
      </c>
    </row>
    <row r="7" ht="19.5" customHeight="1" spans="1:8">
      <c r="A7" s="64">
        <v>1</v>
      </c>
      <c r="B7" s="64">
        <v>2</v>
      </c>
      <c r="C7" s="64">
        <v>3</v>
      </c>
      <c r="D7" s="11">
        <v>4</v>
      </c>
      <c r="E7" s="62">
        <v>5</v>
      </c>
      <c r="F7" s="62">
        <v>6</v>
      </c>
      <c r="G7" s="62">
        <v>7</v>
      </c>
      <c r="H7" s="62">
        <v>8</v>
      </c>
    </row>
    <row r="8" ht="28.4" customHeight="1" spans="1:8">
      <c r="A8" s="31"/>
      <c r="B8" s="24"/>
      <c r="C8" s="24"/>
      <c r="D8" s="65"/>
      <c r="E8" s="66"/>
      <c r="F8" s="66"/>
      <c r="G8" s="66"/>
      <c r="H8" s="66"/>
    </row>
    <row r="9" ht="29.9" customHeight="1" spans="1:8">
      <c r="A9" s="31"/>
      <c r="B9" s="24"/>
      <c r="C9" s="24"/>
      <c r="D9" s="65"/>
      <c r="E9" s="66"/>
      <c r="F9" s="66"/>
      <c r="G9" s="66"/>
      <c r="H9" s="66"/>
    </row>
    <row r="10" customHeight="1" spans="1:1">
      <c r="A10" t="s">
        <v>445</v>
      </c>
    </row>
  </sheetData>
  <mergeCells count="4">
    <mergeCell ref="A3:H3"/>
    <mergeCell ref="B5:D5"/>
    <mergeCell ref="E5:H5"/>
    <mergeCell ref="A5:A6"/>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9"/>
  <sheetViews>
    <sheetView showZeros="0" workbookViewId="0">
      <pane ySplit="1" topLeftCell="A2" activePane="bottomLeft" state="frozen"/>
      <selection/>
      <selection pane="bottomLeft" activeCell="A4" sqref="A4:H4"/>
    </sheetView>
  </sheetViews>
  <sheetFormatPr defaultColWidth="9.14166666666667" defaultRowHeight="12" customHeight="1"/>
  <cols>
    <col min="1" max="1" width="34.275" customWidth="1"/>
    <col min="2" max="2" width="29" customWidth="1"/>
    <col min="3" max="3" width="16.3166666666667" customWidth="1"/>
    <col min="4" max="4" width="15.6" customWidth="1"/>
    <col min="5" max="5" width="23.575" customWidth="1"/>
    <col min="6" max="6" width="11.275" customWidth="1"/>
    <col min="7" max="7" width="14.8833333333333" customWidth="1"/>
    <col min="8" max="8" width="10.8833333333333" customWidth="1"/>
    <col min="9" max="9" width="13.425" customWidth="1"/>
    <col min="10" max="10" width="32.025" customWidth="1"/>
  </cols>
  <sheetData>
    <row r="1" customHeight="1" spans="1:10">
      <c r="A1" s="1"/>
      <c r="B1" s="1"/>
      <c r="C1" s="1"/>
      <c r="D1" s="1"/>
      <c r="E1" s="1"/>
      <c r="F1" s="1"/>
      <c r="G1" s="1"/>
      <c r="H1" s="1"/>
      <c r="I1" s="1"/>
      <c r="J1" s="1"/>
    </row>
    <row r="2" customHeight="1" spans="10:10">
      <c r="J2" s="57" t="s">
        <v>446</v>
      </c>
    </row>
    <row r="3" ht="28.5" customHeight="1" spans="1:10">
      <c r="A3" s="48" t="s">
        <v>447</v>
      </c>
      <c r="B3" s="29"/>
      <c r="C3" s="29"/>
      <c r="D3" s="29"/>
      <c r="E3" s="29"/>
      <c r="F3" s="49"/>
      <c r="G3" s="29"/>
      <c r="H3" s="49"/>
      <c r="I3" s="49"/>
      <c r="J3" s="29"/>
    </row>
    <row r="4" ht="17.25" customHeight="1" spans="1:1">
      <c r="A4" s="5" t="s">
        <v>55</v>
      </c>
    </row>
    <row r="5" ht="44.25" customHeight="1" spans="1:10">
      <c r="A5" s="50" t="s">
        <v>305</v>
      </c>
      <c r="B5" s="50" t="s">
        <v>306</v>
      </c>
      <c r="C5" s="50" t="s">
        <v>307</v>
      </c>
      <c r="D5" s="50" t="s">
        <v>308</v>
      </c>
      <c r="E5" s="50" t="s">
        <v>309</v>
      </c>
      <c r="F5" s="51" t="s">
        <v>310</v>
      </c>
      <c r="G5" s="50" t="s">
        <v>311</v>
      </c>
      <c r="H5" s="51" t="s">
        <v>312</v>
      </c>
      <c r="I5" s="51" t="s">
        <v>313</v>
      </c>
      <c r="J5" s="50" t="s">
        <v>314</v>
      </c>
    </row>
    <row r="6" ht="14.25" customHeight="1" spans="1:10">
      <c r="A6" s="50">
        <v>1</v>
      </c>
      <c r="B6" s="50">
        <v>2</v>
      </c>
      <c r="C6" s="50">
        <v>3</v>
      </c>
      <c r="D6" s="50">
        <v>4</v>
      </c>
      <c r="E6" s="50">
        <v>5</v>
      </c>
      <c r="F6" s="51">
        <v>6</v>
      </c>
      <c r="G6" s="50">
        <v>7</v>
      </c>
      <c r="H6" s="51">
        <v>8</v>
      </c>
      <c r="I6" s="51">
        <v>9</v>
      </c>
      <c r="J6" s="50">
        <v>10</v>
      </c>
    </row>
    <row r="7" ht="42" customHeight="1" spans="1:10">
      <c r="A7" s="52"/>
      <c r="B7" s="53"/>
      <c r="C7" s="53"/>
      <c r="D7" s="53"/>
      <c r="E7" s="54"/>
      <c r="F7" s="55"/>
      <c r="G7" s="54"/>
      <c r="H7" s="55"/>
      <c r="I7" s="55"/>
      <c r="J7" s="54"/>
    </row>
    <row r="8" ht="42" customHeight="1" spans="1:10">
      <c r="A8" s="52"/>
      <c r="B8" s="56"/>
      <c r="C8" s="56"/>
      <c r="D8" s="56"/>
      <c r="E8" s="52"/>
      <c r="F8" s="56"/>
      <c r="G8" s="52"/>
      <c r="H8" s="56"/>
      <c r="I8" s="56"/>
      <c r="J8" s="52"/>
    </row>
    <row r="9" customHeight="1" spans="1:1">
      <c r="A9" t="s">
        <v>445</v>
      </c>
    </row>
  </sheetData>
  <mergeCells count="2">
    <mergeCell ref="A3:J3"/>
    <mergeCell ref="A4:H4"/>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10"/>
  <sheetViews>
    <sheetView showZeros="0" workbookViewId="0">
      <pane ySplit="1" topLeftCell="A2" activePane="bottomLeft" state="frozen"/>
      <selection/>
      <selection pane="bottomLeft" activeCell="A10" sqref="A10:E10"/>
    </sheetView>
  </sheetViews>
  <sheetFormatPr defaultColWidth="8.85" defaultRowHeight="15" customHeight="1" outlineLevelCol="7"/>
  <cols>
    <col min="1" max="1" width="36.025" customWidth="1"/>
    <col min="2" max="2" width="19.7416666666667" customWidth="1"/>
    <col min="3" max="3" width="33.3166666666667" customWidth="1"/>
    <col min="4" max="4" width="34.7416666666667" customWidth="1"/>
    <col min="5" max="5" width="14.45" customWidth="1"/>
    <col min="6" max="6" width="17.175" customWidth="1"/>
    <col min="7" max="7" width="17.3166666666667" customWidth="1"/>
    <col min="8" max="8" width="28.3166666666667" customWidth="1"/>
  </cols>
  <sheetData>
    <row r="1" customHeight="1" spans="1:8">
      <c r="A1" s="37"/>
      <c r="B1" s="37"/>
      <c r="C1" s="37"/>
      <c r="D1" s="37"/>
      <c r="E1" s="37"/>
      <c r="F1" s="37"/>
      <c r="G1" s="37"/>
      <c r="H1" s="37"/>
    </row>
    <row r="2" ht="18.75" customHeight="1" spans="1:8">
      <c r="A2" s="38"/>
      <c r="B2" s="38"/>
      <c r="C2" s="38"/>
      <c r="D2" s="38"/>
      <c r="E2" s="38"/>
      <c r="F2" s="38"/>
      <c r="G2" s="38"/>
      <c r="H2" s="39" t="s">
        <v>448</v>
      </c>
    </row>
    <row r="3" ht="30.65" customHeight="1" spans="1:8">
      <c r="A3" s="40" t="s">
        <v>449</v>
      </c>
      <c r="B3" s="40"/>
      <c r="C3" s="40"/>
      <c r="D3" s="40"/>
      <c r="E3" s="40"/>
      <c r="F3" s="40"/>
      <c r="G3" s="40"/>
      <c r="H3" s="40"/>
    </row>
    <row r="4" ht="18.75" customHeight="1" spans="1:8">
      <c r="A4" s="38" t="s">
        <v>55</v>
      </c>
      <c r="B4" s="38"/>
      <c r="C4" s="38"/>
      <c r="D4" s="38"/>
      <c r="E4" s="38"/>
      <c r="F4" s="38"/>
      <c r="G4" s="38"/>
      <c r="H4" s="38"/>
    </row>
    <row r="5" ht="18.75" customHeight="1" spans="1:8">
      <c r="A5" s="41" t="s">
        <v>188</v>
      </c>
      <c r="B5" s="41" t="s">
        <v>450</v>
      </c>
      <c r="C5" s="41" t="s">
        <v>451</v>
      </c>
      <c r="D5" s="41" t="s">
        <v>452</v>
      </c>
      <c r="E5" s="41" t="s">
        <v>453</v>
      </c>
      <c r="F5" s="41" t="s">
        <v>454</v>
      </c>
      <c r="G5" s="41"/>
      <c r="H5" s="41"/>
    </row>
    <row r="6" ht="18.75" customHeight="1" spans="1:8">
      <c r="A6" s="41"/>
      <c r="B6" s="41"/>
      <c r="C6" s="41"/>
      <c r="D6" s="41"/>
      <c r="E6" s="41"/>
      <c r="F6" s="41" t="s">
        <v>414</v>
      </c>
      <c r="G6" s="41" t="s">
        <v>455</v>
      </c>
      <c r="H6" s="41" t="s">
        <v>456</v>
      </c>
    </row>
    <row r="7" ht="18.75" customHeight="1" spans="1:8">
      <c r="A7" s="42" t="s">
        <v>155</v>
      </c>
      <c r="B7" s="42" t="s">
        <v>156</v>
      </c>
      <c r="C7" s="42" t="s">
        <v>157</v>
      </c>
      <c r="D7" s="42" t="s">
        <v>319</v>
      </c>
      <c r="E7" s="42" t="s">
        <v>158</v>
      </c>
      <c r="F7" s="42" t="s">
        <v>159</v>
      </c>
      <c r="G7" s="42" t="s">
        <v>160</v>
      </c>
      <c r="H7" s="42" t="s">
        <v>325</v>
      </c>
    </row>
    <row r="8" ht="29.9" customHeight="1" spans="1:8">
      <c r="A8" s="43" t="s">
        <v>73</v>
      </c>
      <c r="B8" s="43" t="s">
        <v>457</v>
      </c>
      <c r="C8" s="43" t="s">
        <v>427</v>
      </c>
      <c r="D8" s="44" t="s">
        <v>426</v>
      </c>
      <c r="E8" s="41" t="s">
        <v>428</v>
      </c>
      <c r="F8" s="45">
        <v>4</v>
      </c>
      <c r="G8" s="46">
        <v>6630</v>
      </c>
      <c r="H8" s="47">
        <v>26520</v>
      </c>
    </row>
    <row r="9" ht="29.9" customHeight="1" spans="1:8">
      <c r="A9" s="43" t="s">
        <v>73</v>
      </c>
      <c r="B9" s="43" t="s">
        <v>457</v>
      </c>
      <c r="C9" s="43" t="s">
        <v>458</v>
      </c>
      <c r="D9" s="44" t="s">
        <v>429</v>
      </c>
      <c r="E9" s="41" t="s">
        <v>428</v>
      </c>
      <c r="F9" s="45">
        <v>1</v>
      </c>
      <c r="G9" s="46">
        <v>7000</v>
      </c>
      <c r="H9" s="47">
        <v>7000</v>
      </c>
    </row>
    <row r="10" ht="20.15" customHeight="1" spans="1:8">
      <c r="A10" s="41" t="s">
        <v>58</v>
      </c>
      <c r="B10" s="41"/>
      <c r="C10" s="41"/>
      <c r="D10" s="41"/>
      <c r="E10" s="41"/>
      <c r="F10" s="45"/>
      <c r="G10" s="46"/>
      <c r="H10" s="46"/>
    </row>
  </sheetData>
  <mergeCells count="8">
    <mergeCell ref="A3:H3"/>
    <mergeCell ref="F5:H5"/>
    <mergeCell ref="A10:E10"/>
    <mergeCell ref="A5:A6"/>
    <mergeCell ref="B5:B6"/>
    <mergeCell ref="C5:C6"/>
    <mergeCell ref="D5:D6"/>
    <mergeCell ref="E5:E6"/>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2"/>
  <sheetViews>
    <sheetView showZeros="0" workbookViewId="0">
      <pane ySplit="1" topLeftCell="A2" activePane="bottomLeft" state="frozen"/>
      <selection/>
      <selection pane="bottomLeft" activeCell="A4" sqref="A4:G4"/>
    </sheetView>
  </sheetViews>
  <sheetFormatPr defaultColWidth="9.14166666666667" defaultRowHeight="14.25" customHeight="1"/>
  <cols>
    <col min="1" max="1" width="16.3166666666667" customWidth="1"/>
    <col min="2" max="2" width="29.025" customWidth="1"/>
    <col min="3" max="3" width="23.85" customWidth="1"/>
    <col min="4" max="7" width="19.6" customWidth="1"/>
    <col min="8" max="8" width="15.425" customWidth="1"/>
    <col min="9" max="11" width="19.6" customWidth="1"/>
  </cols>
  <sheetData>
    <row r="1" customHeight="1" spans="1:11">
      <c r="A1" s="1"/>
      <c r="B1" s="1"/>
      <c r="C1" s="1"/>
      <c r="D1" s="1"/>
      <c r="E1" s="1"/>
      <c r="F1" s="1"/>
      <c r="G1" s="1"/>
      <c r="H1" s="1"/>
      <c r="I1" s="1"/>
      <c r="J1" s="1"/>
      <c r="K1" s="1"/>
    </row>
    <row r="2" ht="13.5" customHeight="1" spans="4:11">
      <c r="D2" s="2"/>
      <c r="E2" s="2"/>
      <c r="F2" s="2"/>
      <c r="G2" s="2"/>
      <c r="K2" s="3" t="s">
        <v>459</v>
      </c>
    </row>
    <row r="3" ht="27.75" customHeight="1" spans="1:11">
      <c r="A3" s="29" t="s">
        <v>460</v>
      </c>
      <c r="B3" s="29"/>
      <c r="C3" s="29"/>
      <c r="D3" s="29"/>
      <c r="E3" s="29"/>
      <c r="F3" s="29"/>
      <c r="G3" s="29"/>
      <c r="H3" s="29"/>
      <c r="I3" s="29"/>
      <c r="J3" s="29"/>
      <c r="K3" s="29"/>
    </row>
    <row r="4" ht="13.5" customHeight="1" spans="1:11">
      <c r="A4" s="5" t="s">
        <v>461</v>
      </c>
      <c r="B4" s="6"/>
      <c r="C4" s="6"/>
      <c r="D4" s="6"/>
      <c r="E4" s="6"/>
      <c r="F4" s="6"/>
      <c r="G4" s="6"/>
      <c r="H4" s="7"/>
      <c r="I4" s="7"/>
      <c r="J4" s="7"/>
      <c r="K4" s="8" t="s">
        <v>179</v>
      </c>
    </row>
    <row r="5" ht="21.75" customHeight="1" spans="1:11">
      <c r="A5" s="9" t="s">
        <v>270</v>
      </c>
      <c r="B5" s="9" t="s">
        <v>190</v>
      </c>
      <c r="C5" s="9" t="s">
        <v>271</v>
      </c>
      <c r="D5" s="10" t="s">
        <v>191</v>
      </c>
      <c r="E5" s="10" t="s">
        <v>192</v>
      </c>
      <c r="F5" s="10" t="s">
        <v>193</v>
      </c>
      <c r="G5" s="10" t="s">
        <v>194</v>
      </c>
      <c r="H5" s="16" t="s">
        <v>58</v>
      </c>
      <c r="I5" s="11" t="s">
        <v>462</v>
      </c>
      <c r="J5" s="12"/>
      <c r="K5" s="13"/>
    </row>
    <row r="6" ht="21.75" customHeight="1" spans="1:11">
      <c r="A6" s="14"/>
      <c r="B6" s="14"/>
      <c r="C6" s="14"/>
      <c r="D6" s="15"/>
      <c r="E6" s="15"/>
      <c r="F6" s="15"/>
      <c r="G6" s="15"/>
      <c r="H6" s="30"/>
      <c r="I6" s="10" t="s">
        <v>61</v>
      </c>
      <c r="J6" s="10" t="s">
        <v>62</v>
      </c>
      <c r="K6" s="10" t="s">
        <v>63</v>
      </c>
    </row>
    <row r="7" ht="40.5" customHeight="1" spans="1:11">
      <c r="A7" s="17"/>
      <c r="B7" s="17"/>
      <c r="C7" s="17"/>
      <c r="D7" s="18"/>
      <c r="E7" s="18"/>
      <c r="F7" s="18"/>
      <c r="G7" s="18"/>
      <c r="H7" s="19"/>
      <c r="I7" s="18" t="s">
        <v>60</v>
      </c>
      <c r="J7" s="18"/>
      <c r="K7" s="18"/>
    </row>
    <row r="8" ht="15" customHeight="1" spans="1:11">
      <c r="A8" s="20">
        <v>1</v>
      </c>
      <c r="B8" s="20">
        <v>2</v>
      </c>
      <c r="C8" s="20">
        <v>3</v>
      </c>
      <c r="D8" s="20">
        <v>4</v>
      </c>
      <c r="E8" s="20">
        <v>5</v>
      </c>
      <c r="F8" s="20">
        <v>6</v>
      </c>
      <c r="G8" s="20">
        <v>7</v>
      </c>
      <c r="H8" s="20">
        <v>8</v>
      </c>
      <c r="I8" s="20">
        <v>9</v>
      </c>
      <c r="J8" s="36">
        <v>10</v>
      </c>
      <c r="K8" s="36">
        <v>11</v>
      </c>
    </row>
    <row r="9" ht="30.65" customHeight="1" spans="1:11">
      <c r="A9" s="31"/>
      <c r="B9" s="21"/>
      <c r="C9" s="31"/>
      <c r="D9" s="31"/>
      <c r="E9" s="31"/>
      <c r="F9" s="31"/>
      <c r="G9" s="31"/>
      <c r="H9" s="32"/>
      <c r="I9" s="32"/>
      <c r="J9" s="32"/>
      <c r="K9" s="32"/>
    </row>
    <row r="10" ht="30.65" customHeight="1" spans="1:11">
      <c r="A10" s="21"/>
      <c r="B10" s="21"/>
      <c r="C10" s="21"/>
      <c r="D10" s="21"/>
      <c r="E10" s="21"/>
      <c r="F10" s="21"/>
      <c r="G10" s="21"/>
      <c r="H10" s="32"/>
      <c r="I10" s="32"/>
      <c r="J10" s="32"/>
      <c r="K10" s="32"/>
    </row>
    <row r="11" ht="18.75" customHeight="1" spans="1:11">
      <c r="A11" s="33" t="s">
        <v>112</v>
      </c>
      <c r="B11" s="34"/>
      <c r="C11" s="34"/>
      <c r="D11" s="34"/>
      <c r="E11" s="34"/>
      <c r="F11" s="34"/>
      <c r="G11" s="35"/>
      <c r="H11" s="32"/>
      <c r="I11" s="32"/>
      <c r="J11" s="32"/>
      <c r="K11" s="32"/>
    </row>
    <row r="12" customHeight="1" spans="1:1">
      <c r="A12" t="s">
        <v>463</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2"/>
  <sheetViews>
    <sheetView showZeros="0" tabSelected="1" workbookViewId="0">
      <pane ySplit="1" topLeftCell="A2" activePane="bottomLeft" state="frozen"/>
      <selection/>
      <selection pane="bottomLeft" activeCell="G12" sqref="G12"/>
    </sheetView>
  </sheetViews>
  <sheetFormatPr defaultColWidth="9.14166666666667" defaultRowHeight="14.25" customHeight="1" outlineLevelCol="6"/>
  <cols>
    <col min="1" max="1" width="37.7416666666667" customWidth="1"/>
    <col min="2" max="2" width="28" customWidth="1"/>
    <col min="3" max="3" width="37.6" customWidth="1"/>
    <col min="4" max="4" width="17.025" customWidth="1"/>
    <col min="5" max="7" width="27.025" customWidth="1"/>
  </cols>
  <sheetData>
    <row r="1" customHeight="1" spans="1:7">
      <c r="A1" s="1"/>
      <c r="B1" s="1"/>
      <c r="C1" s="1"/>
      <c r="D1" s="1"/>
      <c r="E1" s="1"/>
      <c r="F1" s="1"/>
      <c r="G1" s="1"/>
    </row>
    <row r="2" ht="13.5" customHeight="1" spans="4:7">
      <c r="D2" s="2"/>
      <c r="G2" s="3" t="s">
        <v>464</v>
      </c>
    </row>
    <row r="3" ht="27.75" customHeight="1" spans="1:7">
      <c r="A3" s="4" t="s">
        <v>465</v>
      </c>
      <c r="B3" s="4"/>
      <c r="C3" s="4"/>
      <c r="D3" s="4"/>
      <c r="E3" s="4"/>
      <c r="F3" s="4"/>
      <c r="G3" s="4"/>
    </row>
    <row r="4" ht="13.5" customHeight="1" spans="1:7">
      <c r="A4" s="5" t="s">
        <v>461</v>
      </c>
      <c r="B4" s="6"/>
      <c r="C4" s="6"/>
      <c r="D4" s="6"/>
      <c r="E4" s="7"/>
      <c r="F4" s="7"/>
      <c r="G4" s="8" t="s">
        <v>179</v>
      </c>
    </row>
    <row r="5" ht="21.75" customHeight="1" spans="1:7">
      <c r="A5" s="9" t="s">
        <v>271</v>
      </c>
      <c r="B5" s="9" t="s">
        <v>270</v>
      </c>
      <c r="C5" s="9" t="s">
        <v>190</v>
      </c>
      <c r="D5" s="10" t="s">
        <v>466</v>
      </c>
      <c r="E5" s="11" t="s">
        <v>61</v>
      </c>
      <c r="F5" s="12"/>
      <c r="G5" s="13"/>
    </row>
    <row r="6" ht="21.75" customHeight="1" spans="1:7">
      <c r="A6" s="14"/>
      <c r="B6" s="14"/>
      <c r="C6" s="14"/>
      <c r="D6" s="15"/>
      <c r="E6" s="16" t="s">
        <v>467</v>
      </c>
      <c r="F6" s="10" t="s">
        <v>468</v>
      </c>
      <c r="G6" s="10" t="s">
        <v>469</v>
      </c>
    </row>
    <row r="7" ht="40.5" customHeight="1" spans="1:7">
      <c r="A7" s="17"/>
      <c r="B7" s="17"/>
      <c r="C7" s="17"/>
      <c r="D7" s="18"/>
      <c r="E7" s="19"/>
      <c r="F7" s="18" t="s">
        <v>60</v>
      </c>
      <c r="G7" s="18"/>
    </row>
    <row r="8" ht="15" customHeight="1" spans="1:7">
      <c r="A8" s="20">
        <v>1</v>
      </c>
      <c r="B8" s="20">
        <v>2</v>
      </c>
      <c r="C8" s="20">
        <v>3</v>
      </c>
      <c r="D8" s="20">
        <v>4</v>
      </c>
      <c r="E8" s="20">
        <v>5</v>
      </c>
      <c r="F8" s="20">
        <v>6</v>
      </c>
      <c r="G8" s="20">
        <v>7</v>
      </c>
    </row>
    <row r="9" ht="29.9" customHeight="1" spans="1:7">
      <c r="A9" s="21" t="s">
        <v>470</v>
      </c>
      <c r="B9" s="22" t="s">
        <v>275</v>
      </c>
      <c r="C9" s="22" t="s">
        <v>274</v>
      </c>
      <c r="D9" s="23" t="s">
        <v>471</v>
      </c>
      <c r="E9" s="24">
        <v>100000</v>
      </c>
      <c r="F9" s="24">
        <v>100000</v>
      </c>
      <c r="G9" s="24">
        <v>100000</v>
      </c>
    </row>
    <row r="10" ht="29.9" customHeight="1" spans="1:7">
      <c r="A10" s="21" t="s">
        <v>470</v>
      </c>
      <c r="B10" s="21" t="s">
        <v>294</v>
      </c>
      <c r="C10" s="21" t="s">
        <v>293</v>
      </c>
      <c r="D10" s="23" t="s">
        <v>471</v>
      </c>
      <c r="E10" s="24">
        <v>200000</v>
      </c>
      <c r="F10" s="24">
        <v>200000</v>
      </c>
      <c r="G10" s="24">
        <v>200000</v>
      </c>
    </row>
    <row r="11" ht="29.9" customHeight="1" spans="1:7">
      <c r="A11" s="21" t="s">
        <v>470</v>
      </c>
      <c r="B11" s="25" t="s">
        <v>299</v>
      </c>
      <c r="C11" s="25" t="s">
        <v>298</v>
      </c>
      <c r="D11" s="23" t="s">
        <v>471</v>
      </c>
      <c r="E11" s="24">
        <v>800000</v>
      </c>
      <c r="F11" s="24">
        <v>800000</v>
      </c>
      <c r="G11" s="24">
        <v>800000</v>
      </c>
    </row>
    <row r="12" ht="18.75" customHeight="1" spans="1:7">
      <c r="A12" s="26" t="s">
        <v>58</v>
      </c>
      <c r="B12" s="27" t="s">
        <v>472</v>
      </c>
      <c r="C12" s="27"/>
      <c r="D12" s="28"/>
      <c r="E12" s="24"/>
      <c r="F12" s="24"/>
      <c r="G12" s="24"/>
    </row>
  </sheetData>
  <mergeCells count="11">
    <mergeCell ref="A3:G3"/>
    <mergeCell ref="A4:D4"/>
    <mergeCell ref="E5:G5"/>
    <mergeCell ref="A12:D12"/>
    <mergeCell ref="A5:A7"/>
    <mergeCell ref="B5:B7"/>
    <mergeCell ref="C5:C7"/>
    <mergeCell ref="D5:D7"/>
    <mergeCell ref="E6:E7"/>
    <mergeCell ref="F6:F7"/>
    <mergeCell ref="G6:G7"/>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Zeros="0" workbookViewId="0">
      <pane ySplit="1" topLeftCell="A2" activePane="bottomLeft" state="frozen"/>
      <selection/>
      <selection pane="bottomLeft" activeCell="A4" sqref="A4:D4"/>
    </sheetView>
  </sheetViews>
  <sheetFormatPr defaultColWidth="8" defaultRowHeight="14.25" customHeight="1"/>
  <cols>
    <col min="1" max="1" width="21.1416666666667" customWidth="1"/>
    <col min="2" max="2" width="35.275" customWidth="1"/>
    <col min="3" max="19" width="16.175" customWidth="1"/>
  </cols>
  <sheetData>
    <row r="1" customHeight="1" spans="1:19">
      <c r="A1" s="1"/>
      <c r="B1" s="1"/>
      <c r="C1" s="1"/>
      <c r="D1" s="1"/>
      <c r="E1" s="1"/>
      <c r="F1" s="1"/>
      <c r="G1" s="1"/>
      <c r="H1" s="1"/>
      <c r="I1" s="1"/>
      <c r="J1" s="1"/>
      <c r="K1" s="1"/>
      <c r="L1" s="1"/>
      <c r="M1" s="1"/>
      <c r="N1" s="1"/>
      <c r="O1" s="1"/>
      <c r="P1" s="1"/>
      <c r="Q1" s="1"/>
      <c r="R1" s="1"/>
      <c r="S1" s="1"/>
    </row>
    <row r="2" ht="12" customHeight="1" spans="1:18">
      <c r="A2" s="248"/>
      <c r="J2" s="267"/>
      <c r="R2" s="3" t="s">
        <v>53</v>
      </c>
    </row>
    <row r="3" ht="36" customHeight="1" spans="1:19">
      <c r="A3" s="249" t="s">
        <v>54</v>
      </c>
      <c r="B3" s="29"/>
      <c r="C3" s="29"/>
      <c r="D3" s="29"/>
      <c r="E3" s="29"/>
      <c r="F3" s="29"/>
      <c r="G3" s="29"/>
      <c r="H3" s="29"/>
      <c r="I3" s="29"/>
      <c r="J3" s="49"/>
      <c r="K3" s="29"/>
      <c r="L3" s="29"/>
      <c r="M3" s="29"/>
      <c r="N3" s="29"/>
      <c r="O3" s="29"/>
      <c r="P3" s="29"/>
      <c r="Q3" s="29"/>
      <c r="R3" s="29"/>
      <c r="S3" s="29"/>
    </row>
    <row r="4" ht="20.25" customHeight="1" spans="1:19">
      <c r="A4" s="250" t="s">
        <v>55</v>
      </c>
      <c r="B4" s="7"/>
      <c r="C4" s="7"/>
      <c r="D4" s="7"/>
      <c r="E4" s="7"/>
      <c r="F4" s="7"/>
      <c r="G4" s="7"/>
      <c r="H4" s="7"/>
      <c r="I4" s="7"/>
      <c r="J4" s="268"/>
      <c r="K4" s="7"/>
      <c r="L4" s="7"/>
      <c r="M4" s="7"/>
      <c r="N4" s="8"/>
      <c r="O4" s="8"/>
      <c r="P4" s="8"/>
      <c r="Q4" s="8"/>
      <c r="R4" s="8" t="s">
        <v>2</v>
      </c>
      <c r="S4" s="8" t="s">
        <v>2</v>
      </c>
    </row>
    <row r="5" ht="18.75" customHeight="1" spans="1:19">
      <c r="A5" s="251" t="s">
        <v>56</v>
      </c>
      <c r="B5" s="252" t="s">
        <v>57</v>
      </c>
      <c r="C5" s="252" t="s">
        <v>58</v>
      </c>
      <c r="D5" s="253" t="s">
        <v>59</v>
      </c>
      <c r="E5" s="254"/>
      <c r="F5" s="254"/>
      <c r="G5" s="254"/>
      <c r="H5" s="254"/>
      <c r="I5" s="254"/>
      <c r="J5" s="269"/>
      <c r="K5" s="254"/>
      <c r="L5" s="254"/>
      <c r="M5" s="254"/>
      <c r="N5" s="270"/>
      <c r="O5" s="270" t="s">
        <v>46</v>
      </c>
      <c r="P5" s="270"/>
      <c r="Q5" s="270"/>
      <c r="R5" s="270"/>
      <c r="S5" s="270"/>
    </row>
    <row r="6" ht="18" customHeight="1" spans="1:19">
      <c r="A6" s="255"/>
      <c r="B6" s="256"/>
      <c r="C6" s="256"/>
      <c r="D6" s="256" t="s">
        <v>60</v>
      </c>
      <c r="E6" s="256" t="s">
        <v>61</v>
      </c>
      <c r="F6" s="256" t="s">
        <v>62</v>
      </c>
      <c r="G6" s="256" t="s">
        <v>63</v>
      </c>
      <c r="H6" s="256" t="s">
        <v>64</v>
      </c>
      <c r="I6" s="271" t="s">
        <v>65</v>
      </c>
      <c r="J6" s="272"/>
      <c r="K6" s="271" t="s">
        <v>66</v>
      </c>
      <c r="L6" s="271" t="s">
        <v>67</v>
      </c>
      <c r="M6" s="271" t="s">
        <v>68</v>
      </c>
      <c r="N6" s="273" t="s">
        <v>69</v>
      </c>
      <c r="O6" s="274" t="s">
        <v>60</v>
      </c>
      <c r="P6" s="274" t="s">
        <v>61</v>
      </c>
      <c r="Q6" s="274" t="s">
        <v>62</v>
      </c>
      <c r="R6" s="274" t="s">
        <v>63</v>
      </c>
      <c r="S6" s="274" t="s">
        <v>70</v>
      </c>
    </row>
    <row r="7" ht="29.25" customHeight="1" spans="1:19">
      <c r="A7" s="257"/>
      <c r="B7" s="258"/>
      <c r="C7" s="258"/>
      <c r="D7" s="258"/>
      <c r="E7" s="258"/>
      <c r="F7" s="258"/>
      <c r="G7" s="258"/>
      <c r="H7" s="258"/>
      <c r="I7" s="275" t="s">
        <v>60</v>
      </c>
      <c r="J7" s="275" t="s">
        <v>71</v>
      </c>
      <c r="K7" s="275" t="s">
        <v>66</v>
      </c>
      <c r="L7" s="275" t="s">
        <v>67</v>
      </c>
      <c r="M7" s="275" t="s">
        <v>68</v>
      </c>
      <c r="N7" s="275" t="s">
        <v>69</v>
      </c>
      <c r="O7" s="275"/>
      <c r="P7" s="275"/>
      <c r="Q7" s="275"/>
      <c r="R7" s="275"/>
      <c r="S7" s="275"/>
    </row>
    <row r="8" ht="16.5" customHeight="1" spans="1:19">
      <c r="A8" s="259">
        <v>1</v>
      </c>
      <c r="B8" s="20">
        <v>2</v>
      </c>
      <c r="C8" s="20">
        <v>3</v>
      </c>
      <c r="D8" s="20">
        <v>4</v>
      </c>
      <c r="E8" s="259">
        <v>5</v>
      </c>
      <c r="F8" s="20">
        <v>6</v>
      </c>
      <c r="G8" s="20">
        <v>7</v>
      </c>
      <c r="H8" s="259">
        <v>8</v>
      </c>
      <c r="I8" s="20">
        <v>9</v>
      </c>
      <c r="J8" s="36">
        <v>10</v>
      </c>
      <c r="K8" s="36">
        <v>11</v>
      </c>
      <c r="L8" s="276">
        <v>12</v>
      </c>
      <c r="M8" s="36">
        <v>13</v>
      </c>
      <c r="N8" s="36">
        <v>14</v>
      </c>
      <c r="O8" s="36">
        <v>15</v>
      </c>
      <c r="P8" s="36">
        <v>16</v>
      </c>
      <c r="Q8" s="36">
        <v>17</v>
      </c>
      <c r="R8" s="36">
        <v>18</v>
      </c>
      <c r="S8" s="36">
        <v>19</v>
      </c>
    </row>
    <row r="9" ht="31.4" customHeight="1" spans="1:19">
      <c r="A9" s="260" t="s">
        <v>72</v>
      </c>
      <c r="B9" s="261" t="s">
        <v>73</v>
      </c>
      <c r="C9" s="262">
        <v>4531039.18</v>
      </c>
      <c r="D9" s="262">
        <v>4531039.18</v>
      </c>
      <c r="E9" s="263">
        <v>4531039.18</v>
      </c>
      <c r="F9" s="263"/>
      <c r="G9" s="263"/>
      <c r="H9" s="263"/>
      <c r="I9" s="263"/>
      <c r="J9" s="263"/>
      <c r="K9" s="263"/>
      <c r="L9" s="263"/>
      <c r="M9" s="263"/>
      <c r="N9" s="263"/>
      <c r="O9" s="167"/>
      <c r="P9" s="167"/>
      <c r="Q9" s="167"/>
      <c r="R9" s="167"/>
      <c r="S9" s="167"/>
    </row>
    <row r="10" ht="16.5" customHeight="1" spans="1:19">
      <c r="A10" s="264" t="s">
        <v>58</v>
      </c>
      <c r="B10" s="265"/>
      <c r="C10" s="266"/>
      <c r="D10" s="266"/>
      <c r="E10" s="97"/>
      <c r="F10" s="97"/>
      <c r="G10" s="97"/>
      <c r="H10" s="97"/>
      <c r="I10" s="97"/>
      <c r="J10" s="97"/>
      <c r="K10" s="97"/>
      <c r="L10" s="97"/>
      <c r="M10" s="97"/>
      <c r="N10" s="97"/>
      <c r="O10" s="97"/>
      <c r="P10" s="97"/>
      <c r="Q10" s="97"/>
      <c r="R10" s="97"/>
      <c r="S10" s="97"/>
    </row>
  </sheetData>
  <mergeCells count="20">
    <mergeCell ref="R2:S2"/>
    <mergeCell ref="A3:S3"/>
    <mergeCell ref="A4:D4"/>
    <mergeCell ref="R4:S4"/>
    <mergeCell ref="D5:N5"/>
    <mergeCell ref="O5:S5"/>
    <mergeCell ref="I6:N6"/>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9" scale="3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30"/>
  <sheetViews>
    <sheetView showZeros="0" workbookViewId="0">
      <pane ySplit="1" topLeftCell="A2" activePane="bottomLeft" state="frozen"/>
      <selection/>
      <selection pane="bottomLeft" activeCell="E35" sqref="E35"/>
    </sheetView>
  </sheetViews>
  <sheetFormatPr defaultColWidth="9.14166666666667" defaultRowHeight="14.25" customHeight="1"/>
  <cols>
    <col min="1" max="1" width="14.275" customWidth="1"/>
    <col min="2" max="2" width="32.575" customWidth="1"/>
    <col min="3" max="6" width="18.85" customWidth="1"/>
    <col min="7" max="7" width="21.275" customWidth="1"/>
    <col min="8" max="9" width="18.85" customWidth="1"/>
    <col min="10" max="10" width="17.85" customWidth="1"/>
    <col min="11" max="15" width="18.85" customWidth="1"/>
  </cols>
  <sheetData>
    <row r="1" customHeight="1" spans="1:15">
      <c r="A1" s="1"/>
      <c r="B1" s="1"/>
      <c r="C1" s="1"/>
      <c r="D1" s="1"/>
      <c r="E1" s="1"/>
      <c r="F1" s="1"/>
      <c r="G1" s="1"/>
      <c r="H1" s="1"/>
      <c r="I1" s="1"/>
      <c r="J1" s="1"/>
      <c r="K1" s="1"/>
      <c r="L1" s="1"/>
      <c r="M1" s="1"/>
      <c r="N1" s="1"/>
      <c r="O1" s="1"/>
    </row>
    <row r="2" ht="15.75" customHeight="1" spans="15:15">
      <c r="O2" s="58" t="s">
        <v>74</v>
      </c>
    </row>
    <row r="3" ht="28.5" customHeight="1" spans="1:15">
      <c r="A3" s="29" t="s">
        <v>75</v>
      </c>
      <c r="B3" s="29"/>
      <c r="C3" s="29"/>
      <c r="D3" s="29"/>
      <c r="E3" s="29"/>
      <c r="F3" s="29"/>
      <c r="G3" s="29"/>
      <c r="H3" s="29"/>
      <c r="I3" s="29"/>
      <c r="J3" s="29"/>
      <c r="K3" s="29"/>
      <c r="L3" s="29"/>
      <c r="M3" s="29"/>
      <c r="N3" s="29"/>
      <c r="O3" s="29"/>
    </row>
    <row r="4" ht="15" customHeight="1" spans="1:15">
      <c r="A4" s="131" t="s">
        <v>55</v>
      </c>
      <c r="B4" s="132"/>
      <c r="C4" s="73"/>
      <c r="D4" s="73"/>
      <c r="E4" s="73"/>
      <c r="F4" s="73"/>
      <c r="G4" s="7"/>
      <c r="H4" s="73"/>
      <c r="I4" s="73"/>
      <c r="J4" s="7"/>
      <c r="K4" s="73"/>
      <c r="L4" s="73"/>
      <c r="M4" s="7"/>
      <c r="N4" s="7"/>
      <c r="O4" s="133" t="s">
        <v>2</v>
      </c>
    </row>
    <row r="5" ht="18.75" customHeight="1" spans="1:15">
      <c r="A5" s="10" t="s">
        <v>76</v>
      </c>
      <c r="B5" s="10" t="s">
        <v>77</v>
      </c>
      <c r="C5" s="16" t="s">
        <v>58</v>
      </c>
      <c r="D5" s="64" t="s">
        <v>61</v>
      </c>
      <c r="E5" s="64"/>
      <c r="F5" s="64"/>
      <c r="G5" s="237" t="s">
        <v>62</v>
      </c>
      <c r="H5" s="10" t="s">
        <v>63</v>
      </c>
      <c r="I5" s="10" t="s">
        <v>78</v>
      </c>
      <c r="J5" s="11" t="s">
        <v>79</v>
      </c>
      <c r="K5" s="75" t="s">
        <v>80</v>
      </c>
      <c r="L5" s="75" t="s">
        <v>81</v>
      </c>
      <c r="M5" s="75" t="s">
        <v>82</v>
      </c>
      <c r="N5" s="75" t="s">
        <v>83</v>
      </c>
      <c r="O5" s="92" t="s">
        <v>84</v>
      </c>
    </row>
    <row r="6" ht="30" customHeight="1" spans="1:15">
      <c r="A6" s="19"/>
      <c r="B6" s="19"/>
      <c r="C6" s="19"/>
      <c r="D6" s="64" t="s">
        <v>60</v>
      </c>
      <c r="E6" s="64" t="s">
        <v>85</v>
      </c>
      <c r="F6" s="64" t="s">
        <v>86</v>
      </c>
      <c r="G6" s="19"/>
      <c r="H6" s="19"/>
      <c r="I6" s="19"/>
      <c r="J6" s="64" t="s">
        <v>60</v>
      </c>
      <c r="K6" s="96" t="s">
        <v>80</v>
      </c>
      <c r="L6" s="96" t="s">
        <v>81</v>
      </c>
      <c r="M6" s="96" t="s">
        <v>82</v>
      </c>
      <c r="N6" s="96" t="s">
        <v>83</v>
      </c>
      <c r="O6" s="96" t="s">
        <v>84</v>
      </c>
    </row>
    <row r="7" ht="16.5" customHeight="1" spans="1:15">
      <c r="A7" s="64">
        <v>1</v>
      </c>
      <c r="B7" s="64">
        <v>2</v>
      </c>
      <c r="C7" s="64">
        <v>3</v>
      </c>
      <c r="D7" s="64">
        <v>4</v>
      </c>
      <c r="E7" s="64">
        <v>5</v>
      </c>
      <c r="F7" s="64">
        <v>6</v>
      </c>
      <c r="G7" s="238">
        <v>7</v>
      </c>
      <c r="H7" s="239">
        <v>8</v>
      </c>
      <c r="I7" s="239">
        <v>9</v>
      </c>
      <c r="J7" s="239">
        <v>10</v>
      </c>
      <c r="K7" s="239">
        <v>11</v>
      </c>
      <c r="L7" s="239">
        <v>12</v>
      </c>
      <c r="M7" s="239">
        <v>13</v>
      </c>
      <c r="N7" s="239">
        <v>14</v>
      </c>
      <c r="O7" s="244">
        <v>15</v>
      </c>
    </row>
    <row r="8" ht="20.25" customHeight="1" spans="1:15">
      <c r="A8" s="232" t="s">
        <v>87</v>
      </c>
      <c r="B8" s="232">
        <v>4531039.18</v>
      </c>
      <c r="C8" s="172">
        <v>21600</v>
      </c>
      <c r="D8" s="172">
        <v>21600</v>
      </c>
      <c r="E8" s="172">
        <v>21600</v>
      </c>
      <c r="F8" s="172"/>
      <c r="G8" s="240"/>
      <c r="H8" s="241"/>
      <c r="I8" s="245"/>
      <c r="J8" s="245"/>
      <c r="K8" s="245"/>
      <c r="L8" s="245"/>
      <c r="M8" s="246"/>
      <c r="N8" s="245"/>
      <c r="O8" s="245"/>
    </row>
    <row r="9" ht="17.25" customHeight="1" spans="1:15">
      <c r="A9" s="232" t="s">
        <v>88</v>
      </c>
      <c r="B9" s="232" t="str">
        <f>"  "&amp;"其他一般公共服务支出"</f>
        <v>  其他一般公共服务支出</v>
      </c>
      <c r="C9" s="172">
        <v>21600</v>
      </c>
      <c r="D9" s="172">
        <v>21600</v>
      </c>
      <c r="E9" s="172">
        <v>21600</v>
      </c>
      <c r="F9" s="172"/>
      <c r="G9" s="240"/>
      <c r="H9" s="241"/>
      <c r="I9" s="245"/>
      <c r="J9" s="245"/>
      <c r="K9" s="245"/>
      <c r="L9" s="245"/>
      <c r="M9" s="246"/>
      <c r="N9" s="245"/>
      <c r="O9" s="245"/>
    </row>
    <row r="10" customHeight="1" spans="1:15">
      <c r="A10" s="232" t="s">
        <v>89</v>
      </c>
      <c r="B10" s="232" t="str">
        <f>"    "&amp;"其他一般公共服务支出"</f>
        <v>    其他一般公共服务支出</v>
      </c>
      <c r="C10" s="172">
        <v>21600</v>
      </c>
      <c r="D10" s="172">
        <v>21600</v>
      </c>
      <c r="E10" s="172">
        <v>21600</v>
      </c>
      <c r="F10" s="172"/>
      <c r="G10" s="240"/>
      <c r="H10" s="241"/>
      <c r="I10" s="247"/>
      <c r="J10" s="247"/>
      <c r="K10" s="247"/>
      <c r="L10" s="247"/>
      <c r="M10" s="247"/>
      <c r="N10" s="247"/>
      <c r="O10" s="247"/>
    </row>
    <row r="11" customHeight="1" spans="1:15">
      <c r="A11" s="232" t="s">
        <v>90</v>
      </c>
      <c r="B11" s="232" t="s">
        <v>91</v>
      </c>
      <c r="C11" s="172">
        <v>3960026.99</v>
      </c>
      <c r="D11" s="172">
        <v>3960026.99</v>
      </c>
      <c r="E11" s="172">
        <v>2860026.99</v>
      </c>
      <c r="F11" s="172">
        <v>1100000</v>
      </c>
      <c r="G11" s="240"/>
      <c r="H11" s="241"/>
      <c r="I11" s="247"/>
      <c r="J11" s="247"/>
      <c r="K11" s="247"/>
      <c r="L11" s="247"/>
      <c r="M11" s="247"/>
      <c r="N11" s="247"/>
      <c r="O11" s="247"/>
    </row>
    <row r="12" customHeight="1" spans="1:15">
      <c r="A12" s="232" t="s">
        <v>92</v>
      </c>
      <c r="B12" s="232" t="str">
        <f>"  "&amp;"行政事业单位养老支出"</f>
        <v>  行政事业单位养老支出</v>
      </c>
      <c r="C12" s="172">
        <v>328941.44</v>
      </c>
      <c r="D12" s="172">
        <v>328941.44</v>
      </c>
      <c r="E12" s="172">
        <v>328941.44</v>
      </c>
      <c r="F12" s="172"/>
      <c r="G12" s="240"/>
      <c r="H12" s="241"/>
      <c r="I12" s="247"/>
      <c r="J12" s="247"/>
      <c r="K12" s="247"/>
      <c r="L12" s="247"/>
      <c r="M12" s="247"/>
      <c r="N12" s="247"/>
      <c r="O12" s="247"/>
    </row>
    <row r="13" customHeight="1" spans="1:15">
      <c r="A13" s="232" t="s">
        <v>93</v>
      </c>
      <c r="B13" s="232" t="str">
        <f>"    "&amp;"机关事业单位基本养老保险缴费支出"</f>
        <v>    机关事业单位基本养老保险缴费支出</v>
      </c>
      <c r="C13" s="172">
        <v>324941.44</v>
      </c>
      <c r="D13" s="172">
        <v>324941.44</v>
      </c>
      <c r="E13" s="172">
        <v>324941.44</v>
      </c>
      <c r="F13" s="172"/>
      <c r="G13" s="240"/>
      <c r="H13" s="241"/>
      <c r="I13" s="247"/>
      <c r="J13" s="247"/>
      <c r="K13" s="247"/>
      <c r="L13" s="247"/>
      <c r="M13" s="247"/>
      <c r="N13" s="247"/>
      <c r="O13" s="247"/>
    </row>
    <row r="14" customHeight="1" spans="1:15">
      <c r="A14" s="232" t="s">
        <v>94</v>
      </c>
      <c r="B14" s="232" t="str">
        <f>"    "&amp;"机关事业单位职业年金缴费支出"</f>
        <v>    机关事业单位职业年金缴费支出</v>
      </c>
      <c r="C14" s="172"/>
      <c r="D14" s="172"/>
      <c r="E14" s="172"/>
      <c r="F14" s="172"/>
      <c r="G14" s="240"/>
      <c r="H14" s="241"/>
      <c r="I14" s="247"/>
      <c r="J14" s="247"/>
      <c r="K14" s="247"/>
      <c r="L14" s="247"/>
      <c r="M14" s="247"/>
      <c r="N14" s="247"/>
      <c r="O14" s="247"/>
    </row>
    <row r="15" customHeight="1" spans="1:15">
      <c r="A15" s="232" t="s">
        <v>95</v>
      </c>
      <c r="B15" s="232" t="str">
        <f>"    "&amp;"其他行政事业单位养老支出"</f>
        <v>    其他行政事业单位养老支出</v>
      </c>
      <c r="C15" s="172">
        <v>4000</v>
      </c>
      <c r="D15" s="172">
        <v>4000</v>
      </c>
      <c r="E15" s="172">
        <v>4000</v>
      </c>
      <c r="F15" s="172"/>
      <c r="G15" s="240"/>
      <c r="H15" s="241"/>
      <c r="I15" s="247"/>
      <c r="J15" s="247"/>
      <c r="K15" s="247"/>
      <c r="L15" s="247"/>
      <c r="M15" s="247"/>
      <c r="N15" s="247"/>
      <c r="O15" s="247"/>
    </row>
    <row r="16" customHeight="1" spans="1:15">
      <c r="A16" s="232" t="s">
        <v>96</v>
      </c>
      <c r="B16" s="232" t="str">
        <f>"  "&amp;"抚恤"</f>
        <v>  抚恤</v>
      </c>
      <c r="C16" s="172">
        <v>28104</v>
      </c>
      <c r="D16" s="172">
        <v>28104</v>
      </c>
      <c r="E16" s="172">
        <v>28104</v>
      </c>
      <c r="F16" s="172"/>
      <c r="G16" s="240"/>
      <c r="H16" s="241"/>
      <c r="I16" s="247"/>
      <c r="J16" s="247"/>
      <c r="K16" s="247"/>
      <c r="L16" s="247"/>
      <c r="M16" s="247"/>
      <c r="N16" s="247"/>
      <c r="O16" s="247"/>
    </row>
    <row r="17" customHeight="1" spans="1:15">
      <c r="A17" s="232" t="s">
        <v>97</v>
      </c>
      <c r="B17" s="232" t="str">
        <f>"    "&amp;"死亡抚恤"</f>
        <v>    死亡抚恤</v>
      </c>
      <c r="C17" s="172">
        <v>28104</v>
      </c>
      <c r="D17" s="172">
        <v>28104</v>
      </c>
      <c r="E17" s="172">
        <v>28104</v>
      </c>
      <c r="F17" s="172"/>
      <c r="G17" s="240"/>
      <c r="H17" s="241"/>
      <c r="I17" s="247"/>
      <c r="J17" s="247"/>
      <c r="K17" s="247"/>
      <c r="L17" s="247"/>
      <c r="M17" s="247"/>
      <c r="N17" s="247"/>
      <c r="O17" s="247"/>
    </row>
    <row r="18" customHeight="1" spans="1:15">
      <c r="A18" s="232" t="s">
        <v>98</v>
      </c>
      <c r="B18" s="232" t="str">
        <f>"  "&amp;"红十字事业"</f>
        <v>  红十字事业</v>
      </c>
      <c r="C18" s="172">
        <v>3602981.55</v>
      </c>
      <c r="D18" s="172">
        <v>3602981.55</v>
      </c>
      <c r="E18" s="172">
        <v>2502981.55</v>
      </c>
      <c r="F18" s="172">
        <v>1100000</v>
      </c>
      <c r="G18" s="240"/>
      <c r="H18" s="241"/>
      <c r="I18" s="247"/>
      <c r="J18" s="247"/>
      <c r="K18" s="247"/>
      <c r="L18" s="247"/>
      <c r="M18" s="247"/>
      <c r="N18" s="247"/>
      <c r="O18" s="247"/>
    </row>
    <row r="19" customHeight="1" spans="1:15">
      <c r="A19" s="232" t="s">
        <v>99</v>
      </c>
      <c r="B19" s="232" t="str">
        <f>"    "&amp;"行政运行"</f>
        <v>    行政运行</v>
      </c>
      <c r="C19" s="172">
        <v>2502981.55</v>
      </c>
      <c r="D19" s="172">
        <v>2502981.55</v>
      </c>
      <c r="E19" s="172">
        <v>2502981.55</v>
      </c>
      <c r="F19" s="172"/>
      <c r="G19" s="240"/>
      <c r="H19" s="241"/>
      <c r="I19" s="247"/>
      <c r="J19" s="247"/>
      <c r="K19" s="247"/>
      <c r="L19" s="247"/>
      <c r="M19" s="247"/>
      <c r="N19" s="247"/>
      <c r="O19" s="247"/>
    </row>
    <row r="20" customHeight="1" spans="1:15">
      <c r="A20" s="232" t="s">
        <v>100</v>
      </c>
      <c r="B20" s="232" t="str">
        <f>"    "&amp;"其他红十字事业支出"</f>
        <v>    其他红十字事业支出</v>
      </c>
      <c r="C20" s="172">
        <v>1100000</v>
      </c>
      <c r="D20" s="172">
        <v>1100000</v>
      </c>
      <c r="E20" s="172"/>
      <c r="F20" s="172">
        <v>1100000</v>
      </c>
      <c r="G20" s="240"/>
      <c r="H20" s="241"/>
      <c r="I20" s="247"/>
      <c r="J20" s="247"/>
      <c r="K20" s="247"/>
      <c r="L20" s="247"/>
      <c r="M20" s="247"/>
      <c r="N20" s="247"/>
      <c r="O20" s="247"/>
    </row>
    <row r="21" customHeight="1" spans="1:15">
      <c r="A21" s="232" t="s">
        <v>101</v>
      </c>
      <c r="B21" s="232" t="s">
        <v>102</v>
      </c>
      <c r="C21" s="172">
        <v>289866.11</v>
      </c>
      <c r="D21" s="172">
        <v>289866.11</v>
      </c>
      <c r="E21" s="172">
        <v>289866.11</v>
      </c>
      <c r="F21" s="172"/>
      <c r="G21" s="240"/>
      <c r="H21" s="241"/>
      <c r="I21" s="247"/>
      <c r="J21" s="247"/>
      <c r="K21" s="247"/>
      <c r="L21" s="247"/>
      <c r="M21" s="247"/>
      <c r="N21" s="247"/>
      <c r="O21" s="247"/>
    </row>
    <row r="22" customHeight="1" spans="1:15">
      <c r="A22" s="232" t="s">
        <v>103</v>
      </c>
      <c r="B22" s="232" t="str">
        <f>"  "&amp;"行政事业单位医疗"</f>
        <v>  行政事业单位医疗</v>
      </c>
      <c r="C22" s="172">
        <v>289866.11</v>
      </c>
      <c r="D22" s="172">
        <v>289866.11</v>
      </c>
      <c r="E22" s="172">
        <v>289866.11</v>
      </c>
      <c r="F22" s="172"/>
      <c r="G22" s="240"/>
      <c r="H22" s="241"/>
      <c r="I22" s="247"/>
      <c r="J22" s="247"/>
      <c r="K22" s="247"/>
      <c r="L22" s="247"/>
      <c r="M22" s="247"/>
      <c r="N22" s="247"/>
      <c r="O22" s="247"/>
    </row>
    <row r="23" customHeight="1" spans="1:15">
      <c r="A23" s="232" t="s">
        <v>104</v>
      </c>
      <c r="B23" s="232" t="str">
        <f>"    "&amp;"行政单位医疗"</f>
        <v>    行政单位医疗</v>
      </c>
      <c r="C23" s="172">
        <v>116226</v>
      </c>
      <c r="D23" s="172">
        <v>116226</v>
      </c>
      <c r="E23" s="172">
        <v>116226</v>
      </c>
      <c r="F23" s="172"/>
      <c r="G23" s="240"/>
      <c r="H23" s="241"/>
      <c r="I23" s="247"/>
      <c r="J23" s="247"/>
      <c r="K23" s="247"/>
      <c r="L23" s="247"/>
      <c r="M23" s="247"/>
      <c r="N23" s="247"/>
      <c r="O23" s="247"/>
    </row>
    <row r="24" customHeight="1" spans="1:15">
      <c r="A24" s="232" t="s">
        <v>105</v>
      </c>
      <c r="B24" s="232" t="str">
        <f>"    "&amp;"事业单位医疗"</f>
        <v>    事业单位医疗</v>
      </c>
      <c r="C24" s="172">
        <v>32987.7</v>
      </c>
      <c r="D24" s="172">
        <v>32987.7</v>
      </c>
      <c r="E24" s="172">
        <v>32987.7</v>
      </c>
      <c r="F24" s="172"/>
      <c r="G24" s="240"/>
      <c r="H24" s="241"/>
      <c r="I24" s="247"/>
      <c r="J24" s="247"/>
      <c r="K24" s="247"/>
      <c r="L24" s="247"/>
      <c r="M24" s="247"/>
      <c r="N24" s="247"/>
      <c r="O24" s="247"/>
    </row>
    <row r="25" customHeight="1" spans="1:15">
      <c r="A25" s="232" t="s">
        <v>106</v>
      </c>
      <c r="B25" s="232" t="str">
        <f>"    "&amp;"公务员医疗补助"</f>
        <v>    公务员医疗补助</v>
      </c>
      <c r="C25" s="172">
        <v>131898.64</v>
      </c>
      <c r="D25" s="172">
        <v>131898.64</v>
      </c>
      <c r="E25" s="172">
        <v>131898.64</v>
      </c>
      <c r="F25" s="172"/>
      <c r="G25" s="240"/>
      <c r="H25" s="241"/>
      <c r="I25" s="247"/>
      <c r="J25" s="247"/>
      <c r="K25" s="247"/>
      <c r="L25" s="247"/>
      <c r="M25" s="247"/>
      <c r="N25" s="247"/>
      <c r="O25" s="247"/>
    </row>
    <row r="26" customHeight="1" spans="1:15">
      <c r="A26" s="232" t="s">
        <v>107</v>
      </c>
      <c r="B26" s="232" t="str">
        <f>"    "&amp;"其他行政事业单位医疗支出"</f>
        <v>    其他行政事业单位医疗支出</v>
      </c>
      <c r="C26" s="172">
        <v>8753.77</v>
      </c>
      <c r="D26" s="172">
        <v>8753.77</v>
      </c>
      <c r="E26" s="172">
        <v>8753.77</v>
      </c>
      <c r="F26" s="172"/>
      <c r="G26" s="240"/>
      <c r="H26" s="241"/>
      <c r="I26" s="247"/>
      <c r="J26" s="247"/>
      <c r="K26" s="247"/>
      <c r="L26" s="247"/>
      <c r="M26" s="247"/>
      <c r="N26" s="247"/>
      <c r="O26" s="247"/>
    </row>
    <row r="27" customHeight="1" spans="1:15">
      <c r="A27" s="232" t="s">
        <v>108</v>
      </c>
      <c r="B27" s="232" t="s">
        <v>109</v>
      </c>
      <c r="C27" s="172">
        <v>259546.08</v>
      </c>
      <c r="D27" s="172">
        <v>259546.08</v>
      </c>
      <c r="E27" s="172">
        <v>259546.08</v>
      </c>
      <c r="F27" s="172"/>
      <c r="G27" s="240"/>
      <c r="H27" s="241"/>
      <c r="I27" s="247"/>
      <c r="J27" s="247"/>
      <c r="K27" s="247"/>
      <c r="L27" s="247"/>
      <c r="M27" s="247"/>
      <c r="N27" s="247"/>
      <c r="O27" s="247"/>
    </row>
    <row r="28" customHeight="1" spans="1:15">
      <c r="A28" s="232" t="s">
        <v>110</v>
      </c>
      <c r="B28" s="232" t="str">
        <f>"  "&amp;"住房改革支出"</f>
        <v>  住房改革支出</v>
      </c>
      <c r="C28" s="172">
        <v>259546.08</v>
      </c>
      <c r="D28" s="172">
        <v>259546.08</v>
      </c>
      <c r="E28" s="172">
        <v>259546.08</v>
      </c>
      <c r="F28" s="172"/>
      <c r="G28" s="240"/>
      <c r="H28" s="241"/>
      <c r="I28" s="247"/>
      <c r="J28" s="247"/>
      <c r="K28" s="247"/>
      <c r="L28" s="247"/>
      <c r="M28" s="247"/>
      <c r="N28" s="247"/>
      <c r="O28" s="247"/>
    </row>
    <row r="29" customHeight="1" spans="1:15">
      <c r="A29" s="232" t="s">
        <v>111</v>
      </c>
      <c r="B29" s="232" t="str">
        <f>"    "&amp;"住房公积金"</f>
        <v>    住房公积金</v>
      </c>
      <c r="C29" s="172">
        <v>259546.08</v>
      </c>
      <c r="D29" s="172">
        <v>259546.08</v>
      </c>
      <c r="E29" s="172">
        <v>259546.08</v>
      </c>
      <c r="F29" s="172"/>
      <c r="G29" s="240"/>
      <c r="H29" s="241"/>
      <c r="I29" s="247"/>
      <c r="J29" s="247"/>
      <c r="K29" s="247"/>
      <c r="L29" s="247"/>
      <c r="M29" s="247"/>
      <c r="N29" s="247"/>
      <c r="O29" s="247"/>
    </row>
    <row r="30" customHeight="1" spans="1:15">
      <c r="A30" s="156" t="s">
        <v>112</v>
      </c>
      <c r="B30" s="242" t="s">
        <v>112</v>
      </c>
      <c r="C30" s="127">
        <v>4531039.18</v>
      </c>
      <c r="D30" s="172">
        <v>4531039.18</v>
      </c>
      <c r="E30" s="127">
        <v>3431039.18</v>
      </c>
      <c r="F30" s="127">
        <v>1100000</v>
      </c>
      <c r="G30" s="243"/>
      <c r="H30" s="241"/>
      <c r="I30" s="247"/>
      <c r="J30" s="247"/>
      <c r="K30" s="247"/>
      <c r="L30" s="247"/>
      <c r="M30" s="247"/>
      <c r="N30" s="247"/>
      <c r="O30" s="247"/>
    </row>
  </sheetData>
  <mergeCells count="11">
    <mergeCell ref="A3:O3"/>
    <mergeCell ref="A4:L4"/>
    <mergeCell ref="D5:F5"/>
    <mergeCell ref="J5:O5"/>
    <mergeCell ref="A30:B30"/>
    <mergeCell ref="A5:A6"/>
    <mergeCell ref="B5:B6"/>
    <mergeCell ref="C5:C6"/>
    <mergeCell ref="G5:G6"/>
    <mergeCell ref="H5:H6"/>
    <mergeCell ref="I5:I6"/>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6"/>
  <sheetViews>
    <sheetView showZeros="0" workbookViewId="0">
      <pane ySplit="1" topLeftCell="A17" activePane="bottomLeft" state="frozen"/>
      <selection/>
      <selection pane="bottomLeft" activeCell="B12" sqref="B12"/>
    </sheetView>
  </sheetViews>
  <sheetFormatPr defaultColWidth="9.14166666666667" defaultRowHeight="14.25" customHeight="1" outlineLevelCol="3"/>
  <cols>
    <col min="1" max="1" width="49.275" customWidth="1"/>
    <col min="2" max="2" width="43.3166666666667" customWidth="1"/>
    <col min="3" max="3" width="48.575" customWidth="1"/>
    <col min="4" max="4" width="41.175" customWidth="1"/>
  </cols>
  <sheetData>
    <row r="1" customHeight="1" spans="1:4">
      <c r="A1" s="1"/>
      <c r="B1" s="1"/>
      <c r="C1" s="1"/>
      <c r="D1" s="1"/>
    </row>
    <row r="2" customHeight="1" spans="4:4">
      <c r="D2" s="128" t="s">
        <v>113</v>
      </c>
    </row>
    <row r="3" ht="31.5" customHeight="1" spans="1:4">
      <c r="A3" s="136" t="s">
        <v>114</v>
      </c>
      <c r="B3" s="223"/>
      <c r="C3" s="223"/>
      <c r="D3" s="223"/>
    </row>
    <row r="4" ht="17.25" customHeight="1" spans="1:4">
      <c r="A4" s="148" t="str">
        <f>"单位名称："&amp;"迪庆藏族自治州红十字会"</f>
        <v>单位名称：迪庆藏族自治州红十字会</v>
      </c>
      <c r="B4" s="224"/>
      <c r="C4" s="224"/>
      <c r="D4" s="129" t="s">
        <v>2</v>
      </c>
    </row>
    <row r="5" ht="24.65" customHeight="1" spans="1:4">
      <c r="A5" s="160" t="s">
        <v>3</v>
      </c>
      <c r="B5" s="162"/>
      <c r="C5" s="160" t="s">
        <v>4</v>
      </c>
      <c r="D5" s="162"/>
    </row>
    <row r="6" ht="15.65" customHeight="1" spans="1:4">
      <c r="A6" s="159" t="s">
        <v>5</v>
      </c>
      <c r="B6" s="177" t="s">
        <v>6</v>
      </c>
      <c r="C6" s="159" t="s">
        <v>115</v>
      </c>
      <c r="D6" s="177" t="s">
        <v>6</v>
      </c>
    </row>
    <row r="7" ht="14.15" customHeight="1" spans="1:4">
      <c r="A7" s="109"/>
      <c r="B7" s="107"/>
      <c r="C7" s="109"/>
      <c r="D7" s="107"/>
    </row>
    <row r="8" ht="29.15" customHeight="1" spans="1:4">
      <c r="A8" s="225" t="s">
        <v>116</v>
      </c>
      <c r="B8" s="226">
        <v>4531039.18</v>
      </c>
      <c r="C8" s="227" t="s">
        <v>117</v>
      </c>
      <c r="D8" s="127">
        <v>4531039.18</v>
      </c>
    </row>
    <row r="9" ht="29.15" customHeight="1" spans="1:4">
      <c r="A9" s="228" t="s">
        <v>118</v>
      </c>
      <c r="B9" s="226">
        <v>4531039.18</v>
      </c>
      <c r="C9" s="229" t="s">
        <v>119</v>
      </c>
      <c r="D9" s="127">
        <v>21600</v>
      </c>
    </row>
    <row r="10" ht="29.15" customHeight="1" spans="1:4">
      <c r="A10" s="228" t="s">
        <v>120</v>
      </c>
      <c r="B10" s="230"/>
      <c r="C10" s="229" t="s">
        <v>121</v>
      </c>
      <c r="D10" s="127"/>
    </row>
    <row r="11" ht="29.15" customHeight="1" spans="1:4">
      <c r="A11" s="228" t="s">
        <v>122</v>
      </c>
      <c r="B11" s="230"/>
      <c r="C11" s="229" t="s">
        <v>123</v>
      </c>
      <c r="D11" s="127"/>
    </row>
    <row r="12" ht="29.15" customHeight="1" spans="1:4">
      <c r="A12" s="231" t="s">
        <v>124</v>
      </c>
      <c r="B12" s="167"/>
      <c r="C12" s="229" t="s">
        <v>125</v>
      </c>
      <c r="D12" s="127"/>
    </row>
    <row r="13" ht="29.15" customHeight="1" spans="1:4">
      <c r="A13" s="228" t="s">
        <v>118</v>
      </c>
      <c r="B13" s="167"/>
      <c r="C13" s="229" t="s">
        <v>126</v>
      </c>
      <c r="D13" s="127"/>
    </row>
    <row r="14" ht="29.15" customHeight="1" spans="1:4">
      <c r="A14" s="228" t="s">
        <v>120</v>
      </c>
      <c r="B14" s="167"/>
      <c r="C14" s="229" t="s">
        <v>127</v>
      </c>
      <c r="D14" s="127"/>
    </row>
    <row r="15" ht="29.15" customHeight="1" spans="1:4">
      <c r="A15" s="228" t="s">
        <v>122</v>
      </c>
      <c r="B15" s="167"/>
      <c r="C15" s="229" t="s">
        <v>128</v>
      </c>
      <c r="D15" s="127"/>
    </row>
    <row r="16" ht="29.15" customHeight="1" spans="1:4">
      <c r="A16" s="228"/>
      <c r="B16" s="228"/>
      <c r="C16" s="229" t="s">
        <v>129</v>
      </c>
      <c r="D16" s="127">
        <v>3960026.99</v>
      </c>
    </row>
    <row r="17" ht="29.15" customHeight="1" spans="1:4">
      <c r="A17" s="228"/>
      <c r="B17" s="232"/>
      <c r="C17" s="229" t="s">
        <v>130</v>
      </c>
      <c r="D17" s="127">
        <v>289866.11</v>
      </c>
    </row>
    <row r="18" customHeight="1" spans="1:4">
      <c r="A18" s="233"/>
      <c r="B18" s="225"/>
      <c r="C18" s="229" t="s">
        <v>131</v>
      </c>
      <c r="D18" s="127"/>
    </row>
    <row r="19" customHeight="1" spans="1:4">
      <c r="A19" s="233"/>
      <c r="B19" s="225"/>
      <c r="C19" s="229" t="s">
        <v>132</v>
      </c>
      <c r="D19" s="127"/>
    </row>
    <row r="20" customHeight="1" spans="1:4">
      <c r="A20" s="145"/>
      <c r="B20" s="145"/>
      <c r="C20" s="229" t="s">
        <v>133</v>
      </c>
      <c r="D20" s="127"/>
    </row>
    <row r="21" customHeight="1" spans="1:4">
      <c r="A21" s="145"/>
      <c r="B21" s="145"/>
      <c r="C21" s="229" t="s">
        <v>134</v>
      </c>
      <c r="D21" s="127"/>
    </row>
    <row r="22" customHeight="1" spans="1:4">
      <c r="A22" s="145"/>
      <c r="B22" s="145"/>
      <c r="C22" s="229" t="s">
        <v>135</v>
      </c>
      <c r="D22" s="127"/>
    </row>
    <row r="23" customHeight="1" spans="1:4">
      <c r="A23" s="145"/>
      <c r="B23" s="145"/>
      <c r="C23" s="229" t="s">
        <v>136</v>
      </c>
      <c r="D23" s="127"/>
    </row>
    <row r="24" customHeight="1" spans="1:4">
      <c r="A24" s="145"/>
      <c r="B24" s="145"/>
      <c r="C24" s="229" t="s">
        <v>137</v>
      </c>
      <c r="D24" s="127"/>
    </row>
    <row r="25" customHeight="1" spans="1:4">
      <c r="A25" s="145"/>
      <c r="B25" s="145"/>
      <c r="C25" s="229" t="s">
        <v>138</v>
      </c>
      <c r="D25" s="127"/>
    </row>
    <row r="26" customHeight="1" spans="1:4">
      <c r="A26" s="145"/>
      <c r="B26" s="145"/>
      <c r="C26" s="229" t="s">
        <v>139</v>
      </c>
      <c r="D26" s="127"/>
    </row>
    <row r="27" customHeight="1" spans="1:4">
      <c r="A27" s="145"/>
      <c r="B27" s="145"/>
      <c r="C27" s="229" t="s">
        <v>140</v>
      </c>
      <c r="D27" s="127">
        <v>259546.08</v>
      </c>
    </row>
    <row r="28" customHeight="1" spans="1:4">
      <c r="A28" s="145"/>
      <c r="B28" s="145"/>
      <c r="C28" s="229" t="s">
        <v>141</v>
      </c>
      <c r="D28" s="127"/>
    </row>
    <row r="29" customHeight="1" spans="1:4">
      <c r="A29" s="145"/>
      <c r="B29" s="145"/>
      <c r="C29" s="229" t="s">
        <v>142</v>
      </c>
      <c r="D29" s="127"/>
    </row>
    <row r="30" customHeight="1" spans="1:4">
      <c r="A30" s="145"/>
      <c r="B30" s="145"/>
      <c r="C30" s="229" t="s">
        <v>143</v>
      </c>
      <c r="D30" s="127"/>
    </row>
    <row r="31" customHeight="1" spans="1:4">
      <c r="A31" s="145"/>
      <c r="B31" s="145"/>
      <c r="C31" s="229" t="s">
        <v>144</v>
      </c>
      <c r="D31" s="127"/>
    </row>
    <row r="32" customHeight="1" spans="1:4">
      <c r="A32" s="234"/>
      <c r="B32" s="225"/>
      <c r="C32" s="229" t="s">
        <v>145</v>
      </c>
      <c r="D32" s="127"/>
    </row>
    <row r="33" customHeight="1" spans="1:4">
      <c r="A33" s="234"/>
      <c r="B33" s="225"/>
      <c r="C33" s="229" t="s">
        <v>146</v>
      </c>
      <c r="D33" s="127"/>
    </row>
    <row r="34" customHeight="1" spans="1:4">
      <c r="A34" s="234"/>
      <c r="B34" s="225"/>
      <c r="C34" s="229" t="s">
        <v>147</v>
      </c>
      <c r="D34" s="127"/>
    </row>
    <row r="35" customHeight="1" spans="1:4">
      <c r="A35" s="234"/>
      <c r="B35" s="225"/>
      <c r="C35" s="233" t="s">
        <v>148</v>
      </c>
      <c r="D35" s="225"/>
    </row>
    <row r="36" customHeight="1" spans="1:4">
      <c r="A36" s="235" t="s">
        <v>149</v>
      </c>
      <c r="B36" s="236">
        <v>4531039.18</v>
      </c>
      <c r="C36" s="234" t="s">
        <v>52</v>
      </c>
      <c r="D36" s="236">
        <v>4531039.18</v>
      </c>
    </row>
  </sheetData>
  <mergeCells count="8">
    <mergeCell ref="A3:D3"/>
    <mergeCell ref="A4:B4"/>
    <mergeCell ref="A5:B5"/>
    <mergeCell ref="C5:D5"/>
    <mergeCell ref="A6:A7"/>
    <mergeCell ref="B6:B7"/>
    <mergeCell ref="C6:C7"/>
    <mergeCell ref="D6:D7"/>
  </mergeCell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9"/>
  <sheetViews>
    <sheetView showZeros="0" workbookViewId="0">
      <pane ySplit="1" topLeftCell="A11" activePane="bottomLeft" state="frozen"/>
      <selection/>
      <selection pane="bottomLeft" activeCell="D15" sqref="D15"/>
    </sheetView>
  </sheetViews>
  <sheetFormatPr defaultColWidth="9.14166666666667" defaultRowHeight="14.25" customHeight="1" outlineLevelCol="6"/>
  <cols>
    <col min="1" max="1" width="20.1416666666667" customWidth="1"/>
    <col min="2" max="2" width="37.3166666666667" customWidth="1"/>
    <col min="3" max="3" width="24.275" customWidth="1"/>
    <col min="4" max="6" width="25.025" customWidth="1"/>
    <col min="7" max="7" width="24.275" customWidth="1"/>
  </cols>
  <sheetData>
    <row r="1" customHeight="1" spans="1:7">
      <c r="A1" s="1"/>
      <c r="B1" s="1"/>
      <c r="C1" s="1"/>
      <c r="D1" s="1"/>
      <c r="E1" s="1"/>
      <c r="F1" s="1"/>
      <c r="G1" s="1"/>
    </row>
    <row r="2" ht="12" customHeight="1" spans="4:7">
      <c r="D2" s="169"/>
      <c r="F2" s="58"/>
      <c r="G2" s="58" t="s">
        <v>150</v>
      </c>
    </row>
    <row r="3" ht="39" customHeight="1" spans="1:7">
      <c r="A3" s="136" t="s">
        <v>151</v>
      </c>
      <c r="B3" s="209"/>
      <c r="C3" s="209"/>
      <c r="D3" s="209"/>
      <c r="E3" s="209"/>
      <c r="F3" s="209"/>
      <c r="G3" s="209"/>
    </row>
    <row r="4" ht="18" customHeight="1" spans="1:7">
      <c r="A4" s="148" t="str">
        <f>"单位名称："&amp;"迪庆藏族自治州红十字会"</f>
        <v>单位名称：迪庆藏族自治州红十字会</v>
      </c>
      <c r="B4" s="210"/>
      <c r="C4" s="195"/>
      <c r="D4" s="195"/>
      <c r="E4" s="195"/>
      <c r="F4" s="211"/>
      <c r="G4" s="129" t="s">
        <v>2</v>
      </c>
    </row>
    <row r="5" ht="20.25" customHeight="1" spans="1:7">
      <c r="A5" s="212" t="s">
        <v>152</v>
      </c>
      <c r="B5" s="213"/>
      <c r="C5" s="177" t="s">
        <v>58</v>
      </c>
      <c r="D5" s="176" t="s">
        <v>85</v>
      </c>
      <c r="E5" s="161"/>
      <c r="F5" s="162"/>
      <c r="G5" s="164" t="s">
        <v>86</v>
      </c>
    </row>
    <row r="6" ht="20.25" customHeight="1" spans="1:7">
      <c r="A6" s="214" t="s">
        <v>76</v>
      </c>
      <c r="B6" s="214" t="s">
        <v>77</v>
      </c>
      <c r="C6" s="109"/>
      <c r="D6" s="215" t="s">
        <v>60</v>
      </c>
      <c r="E6" s="215" t="s">
        <v>153</v>
      </c>
      <c r="F6" s="215" t="s">
        <v>154</v>
      </c>
      <c r="G6" s="110"/>
    </row>
    <row r="7" ht="13.5" customHeight="1" spans="1:7">
      <c r="A7" s="214" t="s">
        <v>155</v>
      </c>
      <c r="B7" s="214" t="s">
        <v>156</v>
      </c>
      <c r="C7" s="214" t="s">
        <v>157</v>
      </c>
      <c r="D7" s="215">
        <v>4</v>
      </c>
      <c r="E7" s="216" t="s">
        <v>158</v>
      </c>
      <c r="F7" s="216" t="s">
        <v>159</v>
      </c>
      <c r="G7" s="214" t="s">
        <v>160</v>
      </c>
    </row>
    <row r="8" ht="18" customHeight="1" spans="1:7">
      <c r="A8" s="142" t="s">
        <v>87</v>
      </c>
      <c r="B8" s="142">
        <v>4531039.18</v>
      </c>
      <c r="C8" s="217">
        <v>21600</v>
      </c>
      <c r="D8" s="217">
        <v>21600</v>
      </c>
      <c r="E8" s="217"/>
      <c r="F8" s="217">
        <v>21600</v>
      </c>
      <c r="G8" s="217"/>
    </row>
    <row r="9" ht="18" customHeight="1" spans="1:7">
      <c r="A9" s="218" t="s">
        <v>88</v>
      </c>
      <c r="B9" s="218" t="s">
        <v>161</v>
      </c>
      <c r="C9" s="217">
        <v>21600</v>
      </c>
      <c r="D9" s="217">
        <v>21600</v>
      </c>
      <c r="E9" s="217"/>
      <c r="F9" s="217">
        <v>21600</v>
      </c>
      <c r="G9" s="217"/>
    </row>
    <row r="10" customHeight="1" spans="1:7">
      <c r="A10" s="219" t="s">
        <v>89</v>
      </c>
      <c r="B10" s="219" t="s">
        <v>161</v>
      </c>
      <c r="C10" s="217">
        <v>21600</v>
      </c>
      <c r="D10" s="217">
        <v>21600</v>
      </c>
      <c r="E10" s="217"/>
      <c r="F10" s="217">
        <v>21600</v>
      </c>
      <c r="G10" s="217"/>
    </row>
    <row r="11" customHeight="1" spans="1:7">
      <c r="A11" s="142" t="s">
        <v>90</v>
      </c>
      <c r="B11" s="142" t="s">
        <v>91</v>
      </c>
      <c r="C11" s="217">
        <v>3960026.99</v>
      </c>
      <c r="D11" s="217">
        <v>2860026.99</v>
      </c>
      <c r="E11" s="217">
        <v>2570352.67</v>
      </c>
      <c r="F11" s="217">
        <v>289674.32</v>
      </c>
      <c r="G11" s="217">
        <v>1100000</v>
      </c>
    </row>
    <row r="12" customHeight="1" spans="1:7">
      <c r="A12" s="218" t="s">
        <v>92</v>
      </c>
      <c r="B12" s="218" t="s">
        <v>162</v>
      </c>
      <c r="C12" s="217">
        <v>328941.44</v>
      </c>
      <c r="D12" s="217">
        <v>328941.44</v>
      </c>
      <c r="E12" s="217">
        <v>324941.44</v>
      </c>
      <c r="F12" s="217">
        <v>4000</v>
      </c>
      <c r="G12" s="217"/>
    </row>
    <row r="13" customHeight="1" spans="1:7">
      <c r="A13" s="219" t="s">
        <v>93</v>
      </c>
      <c r="B13" s="219" t="s">
        <v>163</v>
      </c>
      <c r="C13" s="217">
        <v>324941.44</v>
      </c>
      <c r="D13" s="217">
        <v>324941.44</v>
      </c>
      <c r="E13" s="217">
        <v>324941.44</v>
      </c>
      <c r="F13" s="217"/>
      <c r="G13" s="217"/>
    </row>
    <row r="14" customHeight="1" spans="1:7">
      <c r="A14" s="219" t="s">
        <v>95</v>
      </c>
      <c r="B14" s="219" t="s">
        <v>164</v>
      </c>
      <c r="C14" s="217">
        <v>4000</v>
      </c>
      <c r="D14" s="217">
        <v>4000</v>
      </c>
      <c r="E14" s="217"/>
      <c r="F14" s="217">
        <v>4000</v>
      </c>
      <c r="G14" s="217"/>
    </row>
    <row r="15" customHeight="1" spans="1:7">
      <c r="A15" s="218" t="s">
        <v>96</v>
      </c>
      <c r="B15" s="218" t="s">
        <v>165</v>
      </c>
      <c r="C15" s="217">
        <v>28104</v>
      </c>
      <c r="D15" s="217">
        <v>28104</v>
      </c>
      <c r="E15" s="217">
        <v>28104</v>
      </c>
      <c r="F15" s="217"/>
      <c r="G15" s="217"/>
    </row>
    <row r="16" customHeight="1" spans="1:7">
      <c r="A16" s="219" t="s">
        <v>97</v>
      </c>
      <c r="B16" s="219" t="s">
        <v>166</v>
      </c>
      <c r="C16" s="217">
        <v>28104</v>
      </c>
      <c r="D16" s="217">
        <v>28104</v>
      </c>
      <c r="E16" s="217">
        <v>28104</v>
      </c>
      <c r="F16" s="217"/>
      <c r="G16" s="217"/>
    </row>
    <row r="17" customHeight="1" spans="1:7">
      <c r="A17" s="218" t="s">
        <v>98</v>
      </c>
      <c r="B17" s="218" t="s">
        <v>167</v>
      </c>
      <c r="C17" s="217">
        <v>3602981.55</v>
      </c>
      <c r="D17" s="217">
        <v>2502981.55</v>
      </c>
      <c r="E17" s="217">
        <v>2217307.23</v>
      </c>
      <c r="F17" s="217">
        <v>285674.32</v>
      </c>
      <c r="G17" s="217">
        <v>1100000</v>
      </c>
    </row>
    <row r="18" customHeight="1" spans="1:7">
      <c r="A18" s="219" t="s">
        <v>99</v>
      </c>
      <c r="B18" s="219" t="s">
        <v>168</v>
      </c>
      <c r="C18" s="217">
        <v>2502981.55</v>
      </c>
      <c r="D18" s="217">
        <v>2502981.55</v>
      </c>
      <c r="E18" s="217">
        <v>2217307.23</v>
      </c>
      <c r="F18" s="217">
        <v>285674.32</v>
      </c>
      <c r="G18" s="217"/>
    </row>
    <row r="19" customHeight="1" spans="1:7">
      <c r="A19" s="219" t="s">
        <v>100</v>
      </c>
      <c r="B19" s="219" t="s">
        <v>169</v>
      </c>
      <c r="C19" s="217">
        <v>1100000</v>
      </c>
      <c r="D19" s="217"/>
      <c r="E19" s="217"/>
      <c r="F19" s="217"/>
      <c r="G19" s="217">
        <v>1100000</v>
      </c>
    </row>
    <row r="20" customHeight="1" spans="1:7">
      <c r="A20" s="142" t="s">
        <v>101</v>
      </c>
      <c r="B20" s="142" t="s">
        <v>102</v>
      </c>
      <c r="C20" s="217">
        <v>289866.11</v>
      </c>
      <c r="D20" s="217">
        <v>289866.11</v>
      </c>
      <c r="E20" s="217">
        <v>289866.11</v>
      </c>
      <c r="F20" s="217"/>
      <c r="G20" s="217"/>
    </row>
    <row r="21" customHeight="1" spans="1:7">
      <c r="A21" s="218" t="s">
        <v>103</v>
      </c>
      <c r="B21" s="218" t="s">
        <v>170</v>
      </c>
      <c r="C21" s="217">
        <v>289866.11</v>
      </c>
      <c r="D21" s="217">
        <v>289866.11</v>
      </c>
      <c r="E21" s="217">
        <v>289866.11</v>
      </c>
      <c r="F21" s="217"/>
      <c r="G21" s="217"/>
    </row>
    <row r="22" customHeight="1" spans="1:7">
      <c r="A22" s="219" t="s">
        <v>104</v>
      </c>
      <c r="B22" s="219" t="s">
        <v>171</v>
      </c>
      <c r="C22" s="217">
        <v>116226</v>
      </c>
      <c r="D22" s="217">
        <v>116226</v>
      </c>
      <c r="E22" s="217">
        <v>116226</v>
      </c>
      <c r="F22" s="217"/>
      <c r="G22" s="217"/>
    </row>
    <row r="23" customHeight="1" spans="1:7">
      <c r="A23" s="219" t="s">
        <v>105</v>
      </c>
      <c r="B23" s="219" t="s">
        <v>172</v>
      </c>
      <c r="C23" s="217">
        <v>32987.7</v>
      </c>
      <c r="D23" s="217">
        <v>32987.7</v>
      </c>
      <c r="E23" s="217">
        <v>32987.7</v>
      </c>
      <c r="F23" s="217"/>
      <c r="G23" s="217"/>
    </row>
    <row r="24" customHeight="1" spans="1:7">
      <c r="A24" s="219" t="s">
        <v>106</v>
      </c>
      <c r="B24" s="219" t="s">
        <v>173</v>
      </c>
      <c r="C24" s="217">
        <v>131898.64</v>
      </c>
      <c r="D24" s="217">
        <v>131898.64</v>
      </c>
      <c r="E24" s="217">
        <v>131898.64</v>
      </c>
      <c r="F24" s="217"/>
      <c r="G24" s="217"/>
    </row>
    <row r="25" customHeight="1" spans="1:7">
      <c r="A25" s="219" t="s">
        <v>107</v>
      </c>
      <c r="B25" s="219" t="s">
        <v>174</v>
      </c>
      <c r="C25" s="217">
        <v>8753.77</v>
      </c>
      <c r="D25" s="217">
        <v>8753.77</v>
      </c>
      <c r="E25" s="217">
        <v>8753.77</v>
      </c>
      <c r="F25" s="217"/>
      <c r="G25" s="217"/>
    </row>
    <row r="26" customHeight="1" spans="1:7">
      <c r="A26" s="142" t="s">
        <v>108</v>
      </c>
      <c r="B26" s="142" t="s">
        <v>109</v>
      </c>
      <c r="C26" s="217">
        <v>259546.08</v>
      </c>
      <c r="D26" s="217">
        <v>259546.08</v>
      </c>
      <c r="E26" s="217">
        <v>259546.08</v>
      </c>
      <c r="F26" s="217"/>
      <c r="G26" s="217"/>
    </row>
    <row r="27" customHeight="1" spans="1:7">
      <c r="A27" s="218" t="s">
        <v>110</v>
      </c>
      <c r="B27" s="218" t="s">
        <v>175</v>
      </c>
      <c r="C27" s="217">
        <v>259546.08</v>
      </c>
      <c r="D27" s="217">
        <v>259546.08</v>
      </c>
      <c r="E27" s="217">
        <v>259546.08</v>
      </c>
      <c r="F27" s="217"/>
      <c r="G27" s="217"/>
    </row>
    <row r="28" customHeight="1" spans="1:7">
      <c r="A28" s="219" t="s">
        <v>111</v>
      </c>
      <c r="B28" s="219" t="s">
        <v>176</v>
      </c>
      <c r="C28" s="217">
        <v>259546.08</v>
      </c>
      <c r="D28" s="217">
        <v>259546.08</v>
      </c>
      <c r="E28" s="217">
        <v>259546.08</v>
      </c>
      <c r="F28" s="217"/>
      <c r="G28" s="217"/>
    </row>
    <row r="29" customHeight="1" spans="1:7">
      <c r="A29" s="220" t="s">
        <v>112</v>
      </c>
      <c r="B29" s="221" t="s">
        <v>112</v>
      </c>
      <c r="C29" s="222">
        <v>4531039.18</v>
      </c>
      <c r="D29" s="217">
        <v>3431039.18</v>
      </c>
      <c r="E29" s="222">
        <v>3119764.86</v>
      </c>
      <c r="F29" s="222">
        <v>311274.32</v>
      </c>
      <c r="G29" s="222">
        <v>1100000</v>
      </c>
    </row>
  </sheetData>
  <mergeCells count="7">
    <mergeCell ref="A3:G3"/>
    <mergeCell ref="A4:E4"/>
    <mergeCell ref="A5:B5"/>
    <mergeCell ref="D5:F5"/>
    <mergeCell ref="A29:B29"/>
    <mergeCell ref="C5:C6"/>
    <mergeCell ref="G5:G6"/>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workbookViewId="0">
      <pane ySplit="1" topLeftCell="A2" activePane="bottomLeft" state="frozen"/>
      <selection/>
      <selection pane="bottomLeft" activeCell="A3" sqref="A3:F8"/>
    </sheetView>
  </sheetViews>
  <sheetFormatPr defaultColWidth="9.14166666666667" defaultRowHeight="14.25" customHeight="1" outlineLevelRow="7" outlineLevelCol="5"/>
  <cols>
    <col min="1" max="1" width="27.425" customWidth="1"/>
    <col min="2" max="6" width="31.175" customWidth="1"/>
  </cols>
  <sheetData>
    <row r="1" customHeight="1" spans="1:6">
      <c r="A1" s="1"/>
      <c r="B1" s="1"/>
      <c r="C1" s="1"/>
      <c r="D1" s="1"/>
      <c r="E1" s="1"/>
      <c r="F1" s="1"/>
    </row>
    <row r="2" ht="12" customHeight="1" spans="1:6">
      <c r="A2" s="189"/>
      <c r="B2" s="189"/>
      <c r="C2" s="67"/>
      <c r="F2" s="190" t="s">
        <v>177</v>
      </c>
    </row>
    <row r="3" ht="25.5" customHeight="1" spans="1:6">
      <c r="A3" s="191" t="s">
        <v>178</v>
      </c>
      <c r="B3" s="192"/>
      <c r="C3" s="192"/>
      <c r="D3" s="192"/>
      <c r="E3" s="192"/>
      <c r="F3" s="192"/>
    </row>
    <row r="4" ht="15.75" customHeight="1" spans="1:6">
      <c r="A4" s="148" t="str">
        <f>"单位名称："&amp;"迪庆藏族自治州红十字会"</f>
        <v>单位名称：迪庆藏族自治州红十字会</v>
      </c>
      <c r="B4" s="193"/>
      <c r="C4" s="194"/>
      <c r="D4" s="195"/>
      <c r="E4" s="117"/>
      <c r="F4" s="196" t="s">
        <v>179</v>
      </c>
    </row>
    <row r="5" ht="19.5" customHeight="1" spans="1:6">
      <c r="A5" s="197" t="s">
        <v>180</v>
      </c>
      <c r="B5" s="198" t="s">
        <v>181</v>
      </c>
      <c r="C5" s="199" t="s">
        <v>182</v>
      </c>
      <c r="D5" s="200"/>
      <c r="E5" s="201"/>
      <c r="F5" s="198" t="s">
        <v>183</v>
      </c>
    </row>
    <row r="6" ht="19.5" customHeight="1" spans="1:6">
      <c r="A6" s="202"/>
      <c r="B6" s="203"/>
      <c r="C6" s="204" t="s">
        <v>60</v>
      </c>
      <c r="D6" s="204" t="s">
        <v>184</v>
      </c>
      <c r="E6" s="204" t="s">
        <v>185</v>
      </c>
      <c r="F6" s="203"/>
    </row>
    <row r="7" ht="18.75" customHeight="1" spans="1:6">
      <c r="A7" s="205">
        <v>1</v>
      </c>
      <c r="B7" s="205">
        <v>2</v>
      </c>
      <c r="C7" s="206">
        <v>3</v>
      </c>
      <c r="D7" s="205">
        <v>4</v>
      </c>
      <c r="E7" s="205">
        <v>5</v>
      </c>
      <c r="F7" s="205">
        <v>6</v>
      </c>
    </row>
    <row r="8" ht="18.75" customHeight="1" spans="1:6">
      <c r="A8" s="207">
        <v>30500</v>
      </c>
      <c r="B8" s="207"/>
      <c r="C8" s="208">
        <v>25000</v>
      </c>
      <c r="D8" s="207"/>
      <c r="E8" s="207">
        <v>25000</v>
      </c>
      <c r="F8" s="207">
        <v>5500</v>
      </c>
    </row>
  </sheetData>
  <mergeCells count="6">
    <mergeCell ref="A3:F3"/>
    <mergeCell ref="A4:D4"/>
    <mergeCell ref="C5:E5"/>
    <mergeCell ref="A5:A6"/>
    <mergeCell ref="B5:B6"/>
    <mergeCell ref="F5:F6"/>
  </mergeCell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47"/>
  <sheetViews>
    <sheetView showZeros="0" workbookViewId="0">
      <pane ySplit="1" topLeftCell="A2" activePane="bottomLeft" state="frozen"/>
      <selection/>
      <selection pane="bottomLeft" activeCell="A3" sqref="A3:W47"/>
    </sheetView>
  </sheetViews>
  <sheetFormatPr defaultColWidth="9.14166666666667" defaultRowHeight="14.25" customHeight="1"/>
  <cols>
    <col min="1" max="1" width="28.7" customWidth="1"/>
    <col min="2" max="3" width="23.85" customWidth="1"/>
    <col min="4" max="4" width="14.6" customWidth="1"/>
    <col min="5" max="5" width="18.45" customWidth="1"/>
    <col min="6" max="6" width="14.7416666666667" customWidth="1"/>
    <col min="7" max="7" width="18.8833333333333" customWidth="1"/>
    <col min="8" max="13" width="15.3166666666667" customWidth="1"/>
    <col min="14" max="16" width="14.7416666666667" customWidth="1"/>
    <col min="17" max="17" width="14.8833333333333" customWidth="1"/>
    <col min="18" max="23" width="15.02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4:23">
      <c r="D2" s="2"/>
      <c r="E2" s="2"/>
      <c r="F2" s="2"/>
      <c r="G2" s="2"/>
      <c r="U2" s="169"/>
      <c r="W2" s="58" t="s">
        <v>186</v>
      </c>
    </row>
    <row r="3" ht="27.75" customHeight="1" spans="1:23">
      <c r="A3" s="173" t="s">
        <v>187</v>
      </c>
      <c r="B3" s="116"/>
      <c r="C3" s="116"/>
      <c r="D3" s="116"/>
      <c r="E3" s="116"/>
      <c r="F3" s="116"/>
      <c r="G3" s="116"/>
      <c r="H3" s="116"/>
      <c r="I3" s="116"/>
      <c r="J3" s="116"/>
      <c r="K3" s="116"/>
      <c r="L3" s="116"/>
      <c r="M3" s="116"/>
      <c r="N3" s="99"/>
      <c r="O3" s="99"/>
      <c r="P3" s="99"/>
      <c r="Q3" s="116"/>
      <c r="R3" s="116"/>
      <c r="S3" s="116"/>
      <c r="T3" s="116"/>
      <c r="U3" s="116"/>
      <c r="V3" s="116"/>
      <c r="W3" s="116"/>
    </row>
    <row r="4" ht="13.5" customHeight="1" spans="1:23">
      <c r="A4" s="148" t="str">
        <f>"单位名称："&amp;"迪庆藏族自治州红十字会"</f>
        <v>单位名称：迪庆藏族自治州红十字会</v>
      </c>
      <c r="B4" s="174"/>
      <c r="C4" s="174"/>
      <c r="D4" s="174"/>
      <c r="E4" s="174"/>
      <c r="F4" s="174"/>
      <c r="G4" s="174"/>
      <c r="H4" s="175"/>
      <c r="I4" s="175"/>
      <c r="J4" s="175"/>
      <c r="K4" s="175"/>
      <c r="L4" s="175"/>
      <c r="M4" s="175"/>
      <c r="N4" s="101"/>
      <c r="O4" s="101"/>
      <c r="P4" s="101"/>
      <c r="Q4" s="175"/>
      <c r="R4" s="117"/>
      <c r="S4" s="117"/>
      <c r="T4" s="117"/>
      <c r="U4" s="187"/>
      <c r="V4" s="117"/>
      <c r="W4" s="118" t="s">
        <v>179</v>
      </c>
    </row>
    <row r="5" ht="21.75" customHeight="1" spans="1:23">
      <c r="A5" s="150" t="s">
        <v>188</v>
      </c>
      <c r="B5" s="150" t="s">
        <v>189</v>
      </c>
      <c r="C5" s="150" t="s">
        <v>190</v>
      </c>
      <c r="D5" s="150" t="s">
        <v>191</v>
      </c>
      <c r="E5" s="150" t="s">
        <v>192</v>
      </c>
      <c r="F5" s="150" t="s">
        <v>193</v>
      </c>
      <c r="G5" s="150" t="s">
        <v>194</v>
      </c>
      <c r="H5" s="176" t="s">
        <v>195</v>
      </c>
      <c r="I5" s="120" t="s">
        <v>195</v>
      </c>
      <c r="J5" s="120"/>
      <c r="K5" s="120"/>
      <c r="L5" s="120"/>
      <c r="M5" s="120"/>
      <c r="N5" s="161"/>
      <c r="O5" s="161"/>
      <c r="P5" s="161"/>
      <c r="Q5" s="119" t="s">
        <v>64</v>
      </c>
      <c r="R5" s="120" t="s">
        <v>79</v>
      </c>
      <c r="S5" s="120"/>
      <c r="T5" s="120"/>
      <c r="U5" s="120"/>
      <c r="V5" s="120"/>
      <c r="W5" s="184"/>
    </row>
    <row r="6" ht="21.75" customHeight="1" spans="1:23">
      <c r="A6" s="151"/>
      <c r="B6" s="171"/>
      <c r="C6" s="151"/>
      <c r="D6" s="151"/>
      <c r="E6" s="151"/>
      <c r="F6" s="151"/>
      <c r="G6" s="151"/>
      <c r="H6" s="177" t="s">
        <v>58</v>
      </c>
      <c r="I6" s="176" t="s">
        <v>61</v>
      </c>
      <c r="J6" s="120"/>
      <c r="K6" s="120"/>
      <c r="L6" s="120"/>
      <c r="M6" s="184"/>
      <c r="N6" s="160" t="s">
        <v>196</v>
      </c>
      <c r="O6" s="161"/>
      <c r="P6" s="162"/>
      <c r="Q6" s="150" t="s">
        <v>64</v>
      </c>
      <c r="R6" s="176" t="s">
        <v>79</v>
      </c>
      <c r="S6" s="119" t="s">
        <v>71</v>
      </c>
      <c r="T6" s="120" t="s">
        <v>79</v>
      </c>
      <c r="U6" s="119" t="s">
        <v>67</v>
      </c>
      <c r="V6" s="119" t="s">
        <v>68</v>
      </c>
      <c r="W6" s="188" t="s">
        <v>69</v>
      </c>
    </row>
    <row r="7" ht="15" customHeight="1" spans="1:23">
      <c r="A7" s="152"/>
      <c r="B7" s="152"/>
      <c r="C7" s="152"/>
      <c r="D7" s="152"/>
      <c r="E7" s="152"/>
      <c r="F7" s="152"/>
      <c r="G7" s="152"/>
      <c r="H7" s="152"/>
      <c r="I7" s="185" t="s">
        <v>197</v>
      </c>
      <c r="J7" s="150" t="s">
        <v>198</v>
      </c>
      <c r="K7" s="150" t="s">
        <v>199</v>
      </c>
      <c r="L7" s="150" t="s">
        <v>200</v>
      </c>
      <c r="M7" s="150" t="s">
        <v>201</v>
      </c>
      <c r="N7" s="150" t="s">
        <v>61</v>
      </c>
      <c r="O7" s="150" t="s">
        <v>62</v>
      </c>
      <c r="P7" s="150" t="s">
        <v>63</v>
      </c>
      <c r="Q7" s="152"/>
      <c r="R7" s="150" t="s">
        <v>60</v>
      </c>
      <c r="S7" s="150" t="s">
        <v>71</v>
      </c>
      <c r="T7" s="150" t="s">
        <v>202</v>
      </c>
      <c r="U7" s="150" t="s">
        <v>67</v>
      </c>
      <c r="V7" s="150" t="s">
        <v>68</v>
      </c>
      <c r="W7" s="150" t="s">
        <v>69</v>
      </c>
    </row>
    <row r="8" ht="27.75" customHeight="1" spans="1:23">
      <c r="A8" s="178"/>
      <c r="B8" s="178"/>
      <c r="C8" s="178"/>
      <c r="D8" s="178"/>
      <c r="E8" s="178"/>
      <c r="F8" s="178"/>
      <c r="G8" s="178"/>
      <c r="H8" s="178"/>
      <c r="I8" s="126" t="s">
        <v>60</v>
      </c>
      <c r="J8" s="153" t="s">
        <v>203</v>
      </c>
      <c r="K8" s="153" t="s">
        <v>199</v>
      </c>
      <c r="L8" s="153" t="s">
        <v>200</v>
      </c>
      <c r="M8" s="153" t="s">
        <v>201</v>
      </c>
      <c r="N8" s="153" t="s">
        <v>199</v>
      </c>
      <c r="O8" s="153" t="s">
        <v>200</v>
      </c>
      <c r="P8" s="153" t="s">
        <v>201</v>
      </c>
      <c r="Q8" s="153" t="s">
        <v>64</v>
      </c>
      <c r="R8" s="153" t="s">
        <v>60</v>
      </c>
      <c r="S8" s="153" t="s">
        <v>71</v>
      </c>
      <c r="T8" s="153" t="s">
        <v>202</v>
      </c>
      <c r="U8" s="153" t="s">
        <v>67</v>
      </c>
      <c r="V8" s="153" t="s">
        <v>68</v>
      </c>
      <c r="W8" s="153" t="s">
        <v>69</v>
      </c>
    </row>
    <row r="9" ht="15" customHeight="1" spans="1:23">
      <c r="A9" s="179">
        <v>1</v>
      </c>
      <c r="B9" s="179">
        <v>2</v>
      </c>
      <c r="C9" s="179">
        <v>3</v>
      </c>
      <c r="D9" s="179">
        <v>4</v>
      </c>
      <c r="E9" s="179">
        <v>5</v>
      </c>
      <c r="F9" s="179">
        <v>6</v>
      </c>
      <c r="G9" s="179">
        <v>7</v>
      </c>
      <c r="H9" s="179">
        <v>8</v>
      </c>
      <c r="I9" s="179">
        <v>9</v>
      </c>
      <c r="J9" s="179">
        <v>10</v>
      </c>
      <c r="K9" s="179">
        <v>11</v>
      </c>
      <c r="L9" s="179">
        <v>12</v>
      </c>
      <c r="M9" s="179">
        <v>13</v>
      </c>
      <c r="N9" s="179">
        <v>14</v>
      </c>
      <c r="O9" s="179">
        <v>15</v>
      </c>
      <c r="P9" s="179">
        <v>16</v>
      </c>
      <c r="Q9" s="179">
        <v>17</v>
      </c>
      <c r="R9" s="179">
        <v>18</v>
      </c>
      <c r="S9" s="179">
        <v>19</v>
      </c>
      <c r="T9" s="179">
        <v>20</v>
      </c>
      <c r="U9" s="179">
        <v>21</v>
      </c>
      <c r="V9" s="179">
        <v>22</v>
      </c>
      <c r="W9" s="179">
        <v>23</v>
      </c>
    </row>
    <row r="10" ht="18.75" customHeight="1" spans="1:23">
      <c r="A10" s="180" t="s">
        <v>73</v>
      </c>
      <c r="B10" s="180"/>
      <c r="C10" s="180"/>
      <c r="D10" s="180"/>
      <c r="E10" s="180"/>
      <c r="F10" s="180"/>
      <c r="G10" s="180"/>
      <c r="H10" s="127"/>
      <c r="I10" s="127"/>
      <c r="J10" s="127"/>
      <c r="K10" s="186"/>
      <c r="L10" s="127"/>
      <c r="M10" s="186"/>
      <c r="N10" s="186"/>
      <c r="O10" s="186"/>
      <c r="P10" s="186"/>
      <c r="Q10" s="127"/>
      <c r="R10" s="127"/>
      <c r="S10" s="127"/>
      <c r="T10" s="127"/>
      <c r="U10" s="127"/>
      <c r="V10" s="127"/>
      <c r="W10" s="127"/>
    </row>
    <row r="11" ht="31.4" customHeight="1" spans="1:23">
      <c r="A11" s="181" t="s">
        <v>73</v>
      </c>
      <c r="B11" s="180"/>
      <c r="C11" s="180"/>
      <c r="D11" s="180"/>
      <c r="E11" s="180"/>
      <c r="F11" s="180"/>
      <c r="G11" s="180"/>
      <c r="H11" s="127"/>
      <c r="I11" s="127"/>
      <c r="J11" s="127"/>
      <c r="K11" s="186"/>
      <c r="L11" s="127"/>
      <c r="M11" s="186"/>
      <c r="N11" s="167"/>
      <c r="O11" s="167"/>
      <c r="P11" s="167"/>
      <c r="Q11" s="127"/>
      <c r="R11" s="127"/>
      <c r="S11" s="127"/>
      <c r="T11" s="127"/>
      <c r="U11" s="127"/>
      <c r="V11" s="127"/>
      <c r="W11" s="127"/>
    </row>
    <row r="12" ht="18.75" customHeight="1" spans="1:23">
      <c r="A12" s="181" t="s">
        <v>73</v>
      </c>
      <c r="B12" s="180" t="s">
        <v>204</v>
      </c>
      <c r="C12" s="180" t="s">
        <v>205</v>
      </c>
      <c r="D12" s="180" t="s">
        <v>99</v>
      </c>
      <c r="E12" s="180" t="s">
        <v>168</v>
      </c>
      <c r="F12" s="180" t="s">
        <v>206</v>
      </c>
      <c r="G12" s="180" t="s">
        <v>207</v>
      </c>
      <c r="H12" s="127">
        <v>392088</v>
      </c>
      <c r="I12" s="127">
        <v>392088</v>
      </c>
      <c r="J12" s="147"/>
      <c r="K12" s="147"/>
      <c r="L12" s="127">
        <v>392088</v>
      </c>
      <c r="M12" s="147"/>
      <c r="N12" s="167"/>
      <c r="O12" s="167"/>
      <c r="P12" s="167"/>
      <c r="Q12" s="127"/>
      <c r="R12" s="127"/>
      <c r="S12" s="127"/>
      <c r="T12" s="127"/>
      <c r="U12" s="127"/>
      <c r="V12" s="127"/>
      <c r="W12" s="127"/>
    </row>
    <row r="13" customHeight="1" spans="1:23">
      <c r="A13" s="181" t="s">
        <v>73</v>
      </c>
      <c r="B13" s="180" t="s">
        <v>208</v>
      </c>
      <c r="C13" s="180" t="s">
        <v>209</v>
      </c>
      <c r="D13" s="180" t="s">
        <v>99</v>
      </c>
      <c r="E13" s="180" t="s">
        <v>168</v>
      </c>
      <c r="F13" s="180" t="s">
        <v>206</v>
      </c>
      <c r="G13" s="180" t="s">
        <v>207</v>
      </c>
      <c r="H13" s="127">
        <v>104328</v>
      </c>
      <c r="I13" s="127">
        <v>104328</v>
      </c>
      <c r="J13" s="147"/>
      <c r="K13" s="147"/>
      <c r="L13" s="127">
        <v>104328</v>
      </c>
      <c r="M13" s="147"/>
      <c r="N13" s="167"/>
      <c r="O13" s="167"/>
      <c r="P13" s="167"/>
      <c r="Q13" s="127"/>
      <c r="R13" s="127"/>
      <c r="S13" s="127"/>
      <c r="T13" s="127"/>
      <c r="U13" s="127"/>
      <c r="V13" s="127"/>
      <c r="W13" s="127"/>
    </row>
    <row r="14" customHeight="1" spans="1:23">
      <c r="A14" s="181" t="s">
        <v>73</v>
      </c>
      <c r="B14" s="180" t="s">
        <v>204</v>
      </c>
      <c r="C14" s="180" t="s">
        <v>205</v>
      </c>
      <c r="D14" s="180" t="s">
        <v>99</v>
      </c>
      <c r="E14" s="180" t="s">
        <v>168</v>
      </c>
      <c r="F14" s="180" t="s">
        <v>210</v>
      </c>
      <c r="G14" s="180" t="s">
        <v>211</v>
      </c>
      <c r="H14" s="127">
        <v>981192</v>
      </c>
      <c r="I14" s="127">
        <v>981192</v>
      </c>
      <c r="J14" s="147"/>
      <c r="K14" s="147"/>
      <c r="L14" s="127">
        <v>981192</v>
      </c>
      <c r="M14" s="147"/>
      <c r="N14" s="167"/>
      <c r="O14" s="167"/>
      <c r="P14" s="167"/>
      <c r="Q14" s="127"/>
      <c r="R14" s="127"/>
      <c r="S14" s="127"/>
      <c r="T14" s="127"/>
      <c r="U14" s="127"/>
      <c r="V14" s="127"/>
      <c r="W14" s="127"/>
    </row>
    <row r="15" customHeight="1" spans="1:23">
      <c r="A15" s="181" t="s">
        <v>73</v>
      </c>
      <c r="B15" s="180" t="s">
        <v>208</v>
      </c>
      <c r="C15" s="180" t="s">
        <v>209</v>
      </c>
      <c r="D15" s="180" t="s">
        <v>99</v>
      </c>
      <c r="E15" s="180" t="s">
        <v>168</v>
      </c>
      <c r="F15" s="180" t="s">
        <v>210</v>
      </c>
      <c r="G15" s="180" t="s">
        <v>211</v>
      </c>
      <c r="H15" s="127">
        <v>102192</v>
      </c>
      <c r="I15" s="127">
        <v>102192</v>
      </c>
      <c r="J15" s="147"/>
      <c r="K15" s="147"/>
      <c r="L15" s="127">
        <v>102192</v>
      </c>
      <c r="M15" s="147"/>
      <c r="N15" s="167"/>
      <c r="O15" s="167"/>
      <c r="P15" s="167"/>
      <c r="Q15" s="127"/>
      <c r="R15" s="127"/>
      <c r="S15" s="127"/>
      <c r="T15" s="127"/>
      <c r="U15" s="127"/>
      <c r="V15" s="127"/>
      <c r="W15" s="127"/>
    </row>
    <row r="16" customHeight="1" spans="1:23">
      <c r="A16" s="181" t="s">
        <v>73</v>
      </c>
      <c r="B16" s="180" t="s">
        <v>204</v>
      </c>
      <c r="C16" s="180" t="s">
        <v>205</v>
      </c>
      <c r="D16" s="180" t="s">
        <v>99</v>
      </c>
      <c r="E16" s="180" t="s">
        <v>168</v>
      </c>
      <c r="F16" s="180" t="s">
        <v>212</v>
      </c>
      <c r="G16" s="180" t="s">
        <v>213</v>
      </c>
      <c r="H16" s="127">
        <v>32674</v>
      </c>
      <c r="I16" s="127">
        <v>32674</v>
      </c>
      <c r="J16" s="147"/>
      <c r="K16" s="147"/>
      <c r="L16" s="127">
        <v>32674</v>
      </c>
      <c r="M16" s="147"/>
      <c r="N16" s="167"/>
      <c r="O16" s="167"/>
      <c r="P16" s="167"/>
      <c r="Q16" s="127"/>
      <c r="R16" s="127"/>
      <c r="S16" s="127"/>
      <c r="T16" s="127"/>
      <c r="U16" s="127"/>
      <c r="V16" s="127"/>
      <c r="W16" s="127"/>
    </row>
    <row r="17" customHeight="1" spans="1:23">
      <c r="A17" s="181" t="s">
        <v>73</v>
      </c>
      <c r="B17" s="180" t="s">
        <v>214</v>
      </c>
      <c r="C17" s="180" t="s">
        <v>215</v>
      </c>
      <c r="D17" s="180" t="s">
        <v>99</v>
      </c>
      <c r="E17" s="180" t="s">
        <v>168</v>
      </c>
      <c r="F17" s="180" t="s">
        <v>212</v>
      </c>
      <c r="G17" s="180" t="s">
        <v>213</v>
      </c>
      <c r="H17" s="127">
        <v>288660</v>
      </c>
      <c r="I17" s="127">
        <v>288660</v>
      </c>
      <c r="J17" s="147"/>
      <c r="K17" s="147"/>
      <c r="L17" s="127">
        <v>288660</v>
      </c>
      <c r="M17" s="147"/>
      <c r="N17" s="167"/>
      <c r="O17" s="167"/>
      <c r="P17" s="167"/>
      <c r="Q17" s="127"/>
      <c r="R17" s="127"/>
      <c r="S17" s="127"/>
      <c r="T17" s="127"/>
      <c r="U17" s="127"/>
      <c r="V17" s="127"/>
      <c r="W17" s="127"/>
    </row>
    <row r="18" customHeight="1" spans="1:23">
      <c r="A18" s="181" t="s">
        <v>73</v>
      </c>
      <c r="B18" s="180" t="s">
        <v>208</v>
      </c>
      <c r="C18" s="180" t="s">
        <v>209</v>
      </c>
      <c r="D18" s="180" t="s">
        <v>99</v>
      </c>
      <c r="E18" s="180" t="s">
        <v>168</v>
      </c>
      <c r="F18" s="180" t="s">
        <v>216</v>
      </c>
      <c r="G18" s="180" t="s">
        <v>217</v>
      </c>
      <c r="H18" s="127">
        <v>8694</v>
      </c>
      <c r="I18" s="127">
        <v>8694</v>
      </c>
      <c r="J18" s="147"/>
      <c r="K18" s="147"/>
      <c r="L18" s="127">
        <v>8694</v>
      </c>
      <c r="M18" s="147"/>
      <c r="N18" s="167"/>
      <c r="O18" s="167"/>
      <c r="P18" s="167"/>
      <c r="Q18" s="127"/>
      <c r="R18" s="127"/>
      <c r="S18" s="127"/>
      <c r="T18" s="127"/>
      <c r="U18" s="127"/>
      <c r="V18" s="127"/>
      <c r="W18" s="127"/>
    </row>
    <row r="19" customHeight="1" spans="1:23">
      <c r="A19" s="181" t="s">
        <v>73</v>
      </c>
      <c r="B19" s="180" t="s">
        <v>208</v>
      </c>
      <c r="C19" s="180" t="s">
        <v>209</v>
      </c>
      <c r="D19" s="180" t="s">
        <v>99</v>
      </c>
      <c r="E19" s="180" t="s">
        <v>168</v>
      </c>
      <c r="F19" s="180" t="s">
        <v>216</v>
      </c>
      <c r="G19" s="180" t="s">
        <v>217</v>
      </c>
      <c r="H19" s="127">
        <v>178596</v>
      </c>
      <c r="I19" s="127">
        <v>178596</v>
      </c>
      <c r="J19" s="147"/>
      <c r="K19" s="147"/>
      <c r="L19" s="127">
        <v>178596</v>
      </c>
      <c r="M19" s="147"/>
      <c r="N19" s="167"/>
      <c r="O19" s="167"/>
      <c r="P19" s="167"/>
      <c r="Q19" s="127"/>
      <c r="R19" s="127"/>
      <c r="S19" s="127"/>
      <c r="T19" s="127"/>
      <c r="U19" s="127"/>
      <c r="V19" s="127"/>
      <c r="W19" s="127"/>
    </row>
    <row r="20" customHeight="1" spans="1:23">
      <c r="A20" s="181" t="s">
        <v>73</v>
      </c>
      <c r="B20" s="180" t="s">
        <v>218</v>
      </c>
      <c r="C20" s="180" t="s">
        <v>219</v>
      </c>
      <c r="D20" s="180" t="s">
        <v>99</v>
      </c>
      <c r="E20" s="180" t="s">
        <v>168</v>
      </c>
      <c r="F20" s="180" t="s">
        <v>216</v>
      </c>
      <c r="G20" s="180" t="s">
        <v>217</v>
      </c>
      <c r="H20" s="127">
        <v>90720</v>
      </c>
      <c r="I20" s="127">
        <v>90720</v>
      </c>
      <c r="J20" s="147"/>
      <c r="K20" s="147"/>
      <c r="L20" s="127">
        <v>90720</v>
      </c>
      <c r="M20" s="147"/>
      <c r="N20" s="167"/>
      <c r="O20" s="167"/>
      <c r="P20" s="167"/>
      <c r="Q20" s="127"/>
      <c r="R20" s="127"/>
      <c r="S20" s="127"/>
      <c r="T20" s="127"/>
      <c r="U20" s="127"/>
      <c r="V20" s="127"/>
      <c r="W20" s="127"/>
    </row>
    <row r="21" customHeight="1" spans="1:23">
      <c r="A21" s="181" t="s">
        <v>73</v>
      </c>
      <c r="B21" s="180" t="s">
        <v>218</v>
      </c>
      <c r="C21" s="180" t="s">
        <v>219</v>
      </c>
      <c r="D21" s="180" t="s">
        <v>99</v>
      </c>
      <c r="E21" s="180" t="s">
        <v>168</v>
      </c>
      <c r="F21" s="180" t="s">
        <v>216</v>
      </c>
      <c r="G21" s="180" t="s">
        <v>217</v>
      </c>
      <c r="H21" s="127">
        <v>33000</v>
      </c>
      <c r="I21" s="127">
        <v>33000</v>
      </c>
      <c r="J21" s="147"/>
      <c r="K21" s="147"/>
      <c r="L21" s="127">
        <v>33000</v>
      </c>
      <c r="M21" s="147"/>
      <c r="N21" s="167"/>
      <c r="O21" s="167"/>
      <c r="P21" s="167"/>
      <c r="Q21" s="127"/>
      <c r="R21" s="127"/>
      <c r="S21" s="127"/>
      <c r="T21" s="127"/>
      <c r="U21" s="127"/>
      <c r="V21" s="127"/>
      <c r="W21" s="127"/>
    </row>
    <row r="22" customHeight="1" spans="1:23">
      <c r="A22" s="181" t="s">
        <v>73</v>
      </c>
      <c r="B22" s="180" t="s">
        <v>220</v>
      </c>
      <c r="C22" s="180" t="s">
        <v>221</v>
      </c>
      <c r="D22" s="180" t="s">
        <v>93</v>
      </c>
      <c r="E22" s="180" t="s">
        <v>163</v>
      </c>
      <c r="F22" s="180" t="s">
        <v>222</v>
      </c>
      <c r="G22" s="180" t="s">
        <v>223</v>
      </c>
      <c r="H22" s="127">
        <v>324941.44</v>
      </c>
      <c r="I22" s="127">
        <v>324941.44</v>
      </c>
      <c r="J22" s="147"/>
      <c r="K22" s="147"/>
      <c r="L22" s="127">
        <v>324941.44</v>
      </c>
      <c r="M22" s="147"/>
      <c r="N22" s="167"/>
      <c r="O22" s="167"/>
      <c r="P22" s="167"/>
      <c r="Q22" s="127"/>
      <c r="R22" s="127"/>
      <c r="S22" s="127"/>
      <c r="T22" s="127"/>
      <c r="U22" s="127"/>
      <c r="V22" s="127"/>
      <c r="W22" s="127"/>
    </row>
    <row r="23" customHeight="1" spans="1:23">
      <c r="A23" s="181" t="s">
        <v>73</v>
      </c>
      <c r="B23" s="180" t="s">
        <v>220</v>
      </c>
      <c r="C23" s="180" t="s">
        <v>221</v>
      </c>
      <c r="D23" s="180" t="s">
        <v>104</v>
      </c>
      <c r="E23" s="180" t="s">
        <v>171</v>
      </c>
      <c r="F23" s="180" t="s">
        <v>224</v>
      </c>
      <c r="G23" s="180" t="s">
        <v>225</v>
      </c>
      <c r="H23" s="127">
        <v>116226</v>
      </c>
      <c r="I23" s="127">
        <v>116226</v>
      </c>
      <c r="J23" s="147"/>
      <c r="K23" s="147"/>
      <c r="L23" s="127">
        <v>116226</v>
      </c>
      <c r="M23" s="147"/>
      <c r="N23" s="167"/>
      <c r="O23" s="167"/>
      <c r="P23" s="167"/>
      <c r="Q23" s="127"/>
      <c r="R23" s="127"/>
      <c r="S23" s="127"/>
      <c r="T23" s="127"/>
      <c r="U23" s="127"/>
      <c r="V23" s="127"/>
      <c r="W23" s="127"/>
    </row>
    <row r="24" customHeight="1" spans="1:23">
      <c r="A24" s="181" t="s">
        <v>73</v>
      </c>
      <c r="B24" s="180" t="s">
        <v>220</v>
      </c>
      <c r="C24" s="180" t="s">
        <v>221</v>
      </c>
      <c r="D24" s="180" t="s">
        <v>105</v>
      </c>
      <c r="E24" s="180" t="s">
        <v>172</v>
      </c>
      <c r="F24" s="180" t="s">
        <v>224</v>
      </c>
      <c r="G24" s="180" t="s">
        <v>225</v>
      </c>
      <c r="H24" s="127">
        <v>32987.7</v>
      </c>
      <c r="I24" s="127">
        <v>32987.7</v>
      </c>
      <c r="J24" s="147"/>
      <c r="K24" s="147"/>
      <c r="L24" s="127">
        <v>32987.7</v>
      </c>
      <c r="M24" s="147"/>
      <c r="N24" s="167"/>
      <c r="O24" s="167"/>
      <c r="P24" s="167"/>
      <c r="Q24" s="127"/>
      <c r="R24" s="127"/>
      <c r="S24" s="127"/>
      <c r="T24" s="127"/>
      <c r="U24" s="127"/>
      <c r="V24" s="127"/>
      <c r="W24" s="127"/>
    </row>
    <row r="25" customHeight="1" spans="1:23">
      <c r="A25" s="181" t="s">
        <v>73</v>
      </c>
      <c r="B25" s="180" t="s">
        <v>220</v>
      </c>
      <c r="C25" s="180" t="s">
        <v>221</v>
      </c>
      <c r="D25" s="180" t="s">
        <v>106</v>
      </c>
      <c r="E25" s="180" t="s">
        <v>173</v>
      </c>
      <c r="F25" s="180" t="s">
        <v>226</v>
      </c>
      <c r="G25" s="180" t="s">
        <v>227</v>
      </c>
      <c r="H25" s="127">
        <v>52318</v>
      </c>
      <c r="I25" s="127">
        <v>52318</v>
      </c>
      <c r="J25" s="147"/>
      <c r="K25" s="147"/>
      <c r="L25" s="127">
        <v>52318</v>
      </c>
      <c r="M25" s="147"/>
      <c r="N25" s="167"/>
      <c r="O25" s="167"/>
      <c r="P25" s="167"/>
      <c r="Q25" s="127"/>
      <c r="R25" s="127"/>
      <c r="S25" s="127"/>
      <c r="T25" s="127"/>
      <c r="U25" s="127"/>
      <c r="V25" s="127"/>
      <c r="W25" s="127"/>
    </row>
    <row r="26" customHeight="1" spans="1:23">
      <c r="A26" s="181" t="s">
        <v>73</v>
      </c>
      <c r="B26" s="180" t="s">
        <v>220</v>
      </c>
      <c r="C26" s="180" t="s">
        <v>221</v>
      </c>
      <c r="D26" s="180" t="s">
        <v>106</v>
      </c>
      <c r="E26" s="180" t="s">
        <v>173</v>
      </c>
      <c r="F26" s="180" t="s">
        <v>226</v>
      </c>
      <c r="G26" s="180" t="s">
        <v>227</v>
      </c>
      <c r="H26" s="127">
        <v>79580.64</v>
      </c>
      <c r="I26" s="127">
        <v>79580.64</v>
      </c>
      <c r="J26" s="147"/>
      <c r="K26" s="147"/>
      <c r="L26" s="127">
        <v>79580.64</v>
      </c>
      <c r="M26" s="147"/>
      <c r="N26" s="167"/>
      <c r="O26" s="167"/>
      <c r="P26" s="167"/>
      <c r="Q26" s="127"/>
      <c r="R26" s="127"/>
      <c r="S26" s="127"/>
      <c r="T26" s="127"/>
      <c r="U26" s="127"/>
      <c r="V26" s="127"/>
      <c r="W26" s="127"/>
    </row>
    <row r="27" customHeight="1" spans="1:23">
      <c r="A27" s="181" t="s">
        <v>73</v>
      </c>
      <c r="B27" s="180" t="s">
        <v>220</v>
      </c>
      <c r="C27" s="180" t="s">
        <v>221</v>
      </c>
      <c r="D27" s="180" t="s">
        <v>107</v>
      </c>
      <c r="E27" s="180" t="s">
        <v>174</v>
      </c>
      <c r="F27" s="180" t="s">
        <v>228</v>
      </c>
      <c r="G27" s="180" t="s">
        <v>229</v>
      </c>
      <c r="H27" s="127">
        <v>3164.71</v>
      </c>
      <c r="I27" s="127">
        <v>3164.71</v>
      </c>
      <c r="J27" s="147"/>
      <c r="K27" s="147"/>
      <c r="L27" s="127">
        <v>3164.71</v>
      </c>
      <c r="M27" s="147"/>
      <c r="N27" s="167"/>
      <c r="O27" s="167"/>
      <c r="P27" s="167"/>
      <c r="Q27" s="127"/>
      <c r="R27" s="127"/>
      <c r="S27" s="127"/>
      <c r="T27" s="127"/>
      <c r="U27" s="127"/>
      <c r="V27" s="127"/>
      <c r="W27" s="127"/>
    </row>
    <row r="28" customHeight="1" spans="1:23">
      <c r="A28" s="181" t="s">
        <v>73</v>
      </c>
      <c r="B28" s="180" t="s">
        <v>220</v>
      </c>
      <c r="C28" s="180" t="s">
        <v>221</v>
      </c>
      <c r="D28" s="180" t="s">
        <v>107</v>
      </c>
      <c r="E28" s="180" t="s">
        <v>174</v>
      </c>
      <c r="F28" s="180" t="s">
        <v>228</v>
      </c>
      <c r="G28" s="180" t="s">
        <v>229</v>
      </c>
      <c r="H28" s="127">
        <v>897.06</v>
      </c>
      <c r="I28" s="127">
        <v>897.06</v>
      </c>
      <c r="J28" s="147"/>
      <c r="K28" s="147"/>
      <c r="L28" s="127">
        <v>897.06</v>
      </c>
      <c r="M28" s="147"/>
      <c r="N28" s="167"/>
      <c r="O28" s="167"/>
      <c r="P28" s="167"/>
      <c r="Q28" s="127"/>
      <c r="R28" s="127"/>
      <c r="S28" s="127"/>
      <c r="T28" s="127"/>
      <c r="U28" s="127"/>
      <c r="V28" s="127"/>
      <c r="W28" s="127"/>
    </row>
    <row r="29" customHeight="1" spans="1:23">
      <c r="A29" s="181" t="s">
        <v>73</v>
      </c>
      <c r="B29" s="180" t="s">
        <v>220</v>
      </c>
      <c r="C29" s="180" t="s">
        <v>221</v>
      </c>
      <c r="D29" s="180" t="s">
        <v>99</v>
      </c>
      <c r="E29" s="180" t="s">
        <v>168</v>
      </c>
      <c r="F29" s="180" t="s">
        <v>228</v>
      </c>
      <c r="G29" s="180" t="s">
        <v>229</v>
      </c>
      <c r="H29" s="127">
        <v>5163.23</v>
      </c>
      <c r="I29" s="127">
        <v>5163.23</v>
      </c>
      <c r="J29" s="147"/>
      <c r="K29" s="147"/>
      <c r="L29" s="127">
        <v>5163.23</v>
      </c>
      <c r="M29" s="147"/>
      <c r="N29" s="167"/>
      <c r="O29" s="167"/>
      <c r="P29" s="167"/>
      <c r="Q29" s="127"/>
      <c r="R29" s="127"/>
      <c r="S29" s="127"/>
      <c r="T29" s="127"/>
      <c r="U29" s="127"/>
      <c r="V29" s="127"/>
      <c r="W29" s="127"/>
    </row>
    <row r="30" customHeight="1" spans="1:23">
      <c r="A30" s="181" t="s">
        <v>73</v>
      </c>
      <c r="B30" s="180" t="s">
        <v>220</v>
      </c>
      <c r="C30" s="180" t="s">
        <v>221</v>
      </c>
      <c r="D30" s="180" t="s">
        <v>107</v>
      </c>
      <c r="E30" s="180" t="s">
        <v>174</v>
      </c>
      <c r="F30" s="180" t="s">
        <v>228</v>
      </c>
      <c r="G30" s="180" t="s">
        <v>229</v>
      </c>
      <c r="H30" s="127">
        <v>3864</v>
      </c>
      <c r="I30" s="127">
        <v>3864</v>
      </c>
      <c r="J30" s="147"/>
      <c r="K30" s="147"/>
      <c r="L30" s="127">
        <v>3864</v>
      </c>
      <c r="M30" s="147"/>
      <c r="N30" s="167"/>
      <c r="O30" s="167"/>
      <c r="P30" s="167"/>
      <c r="Q30" s="127"/>
      <c r="R30" s="127"/>
      <c r="S30" s="127"/>
      <c r="T30" s="127"/>
      <c r="U30" s="127"/>
      <c r="V30" s="127"/>
      <c r="W30" s="127"/>
    </row>
    <row r="31" customHeight="1" spans="1:23">
      <c r="A31" s="181" t="s">
        <v>73</v>
      </c>
      <c r="B31" s="180" t="s">
        <v>220</v>
      </c>
      <c r="C31" s="180" t="s">
        <v>221</v>
      </c>
      <c r="D31" s="180" t="s">
        <v>107</v>
      </c>
      <c r="E31" s="180" t="s">
        <v>174</v>
      </c>
      <c r="F31" s="180" t="s">
        <v>228</v>
      </c>
      <c r="G31" s="180" t="s">
        <v>229</v>
      </c>
      <c r="H31" s="127">
        <v>828</v>
      </c>
      <c r="I31" s="127">
        <v>828</v>
      </c>
      <c r="J31" s="147"/>
      <c r="K31" s="147"/>
      <c r="L31" s="127">
        <v>828</v>
      </c>
      <c r="M31" s="147"/>
      <c r="N31" s="167"/>
      <c r="O31" s="167"/>
      <c r="P31" s="167"/>
      <c r="Q31" s="127"/>
      <c r="R31" s="127"/>
      <c r="S31" s="127"/>
      <c r="T31" s="127"/>
      <c r="U31" s="127"/>
      <c r="V31" s="127"/>
      <c r="W31" s="127"/>
    </row>
    <row r="32" customHeight="1" spans="1:23">
      <c r="A32" s="181" t="s">
        <v>73</v>
      </c>
      <c r="B32" s="180" t="s">
        <v>230</v>
      </c>
      <c r="C32" s="180" t="s">
        <v>176</v>
      </c>
      <c r="D32" s="180" t="s">
        <v>111</v>
      </c>
      <c r="E32" s="180" t="s">
        <v>176</v>
      </c>
      <c r="F32" s="180" t="s">
        <v>231</v>
      </c>
      <c r="G32" s="180" t="s">
        <v>176</v>
      </c>
      <c r="H32" s="127">
        <v>259546.08</v>
      </c>
      <c r="I32" s="127">
        <v>259546.08</v>
      </c>
      <c r="J32" s="147"/>
      <c r="K32" s="147"/>
      <c r="L32" s="127">
        <v>259546.08</v>
      </c>
      <c r="M32" s="147"/>
      <c r="N32" s="167"/>
      <c r="O32" s="167"/>
      <c r="P32" s="167"/>
      <c r="Q32" s="127"/>
      <c r="R32" s="127"/>
      <c r="S32" s="127"/>
      <c r="T32" s="127"/>
      <c r="U32" s="127"/>
      <c r="V32" s="127"/>
      <c r="W32" s="127"/>
    </row>
    <row r="33" customHeight="1" spans="1:23">
      <c r="A33" s="181" t="s">
        <v>73</v>
      </c>
      <c r="B33" s="180" t="s">
        <v>232</v>
      </c>
      <c r="C33" s="180" t="s">
        <v>233</v>
      </c>
      <c r="D33" s="180" t="s">
        <v>99</v>
      </c>
      <c r="E33" s="180" t="s">
        <v>168</v>
      </c>
      <c r="F33" s="180" t="s">
        <v>234</v>
      </c>
      <c r="G33" s="180" t="s">
        <v>235</v>
      </c>
      <c r="H33" s="127">
        <v>36800</v>
      </c>
      <c r="I33" s="127">
        <v>36800</v>
      </c>
      <c r="J33" s="147"/>
      <c r="K33" s="147"/>
      <c r="L33" s="127">
        <v>36800</v>
      </c>
      <c r="M33" s="147"/>
      <c r="N33" s="167"/>
      <c r="O33" s="167"/>
      <c r="P33" s="167"/>
      <c r="Q33" s="127"/>
      <c r="R33" s="127"/>
      <c r="S33" s="127"/>
      <c r="T33" s="127"/>
      <c r="U33" s="127"/>
      <c r="V33" s="127"/>
      <c r="W33" s="127"/>
    </row>
    <row r="34" customHeight="1" spans="1:23">
      <c r="A34" s="181" t="s">
        <v>73</v>
      </c>
      <c r="B34" s="180" t="s">
        <v>236</v>
      </c>
      <c r="C34" s="180" t="s">
        <v>183</v>
      </c>
      <c r="D34" s="180" t="s">
        <v>99</v>
      </c>
      <c r="E34" s="180" t="s">
        <v>168</v>
      </c>
      <c r="F34" s="180" t="s">
        <v>237</v>
      </c>
      <c r="G34" s="180" t="s">
        <v>183</v>
      </c>
      <c r="H34" s="127">
        <v>5500</v>
      </c>
      <c r="I34" s="127">
        <v>5500</v>
      </c>
      <c r="J34" s="147"/>
      <c r="K34" s="147"/>
      <c r="L34" s="127">
        <v>5500</v>
      </c>
      <c r="M34" s="147"/>
      <c r="N34" s="167"/>
      <c r="O34" s="167"/>
      <c r="P34" s="167"/>
      <c r="Q34" s="127"/>
      <c r="R34" s="127"/>
      <c r="S34" s="127"/>
      <c r="T34" s="127"/>
      <c r="U34" s="127"/>
      <c r="V34" s="127"/>
      <c r="W34" s="127"/>
    </row>
    <row r="35" customHeight="1" spans="1:23">
      <c r="A35" s="181" t="s">
        <v>73</v>
      </c>
      <c r="B35" s="180" t="s">
        <v>232</v>
      </c>
      <c r="C35" s="180" t="s">
        <v>233</v>
      </c>
      <c r="D35" s="180" t="s">
        <v>99</v>
      </c>
      <c r="E35" s="180" t="s">
        <v>168</v>
      </c>
      <c r="F35" s="180" t="s">
        <v>238</v>
      </c>
      <c r="G35" s="180" t="s">
        <v>239</v>
      </c>
      <c r="H35" s="127">
        <v>2200</v>
      </c>
      <c r="I35" s="127">
        <v>2200</v>
      </c>
      <c r="J35" s="147"/>
      <c r="K35" s="147"/>
      <c r="L35" s="127">
        <v>2200</v>
      </c>
      <c r="M35" s="147"/>
      <c r="N35" s="167"/>
      <c r="O35" s="167"/>
      <c r="P35" s="167"/>
      <c r="Q35" s="127"/>
      <c r="R35" s="127"/>
      <c r="S35" s="127"/>
      <c r="T35" s="127"/>
      <c r="U35" s="127"/>
      <c r="V35" s="127"/>
      <c r="W35" s="127"/>
    </row>
    <row r="36" customHeight="1" spans="1:23">
      <c r="A36" s="181" t="s">
        <v>73</v>
      </c>
      <c r="B36" s="180" t="s">
        <v>232</v>
      </c>
      <c r="C36" s="180" t="s">
        <v>233</v>
      </c>
      <c r="D36" s="180" t="s">
        <v>99</v>
      </c>
      <c r="E36" s="180" t="s">
        <v>168</v>
      </c>
      <c r="F36" s="180" t="s">
        <v>240</v>
      </c>
      <c r="G36" s="180" t="s">
        <v>241</v>
      </c>
      <c r="H36" s="127">
        <v>12000</v>
      </c>
      <c r="I36" s="127">
        <v>12000</v>
      </c>
      <c r="J36" s="147"/>
      <c r="K36" s="147"/>
      <c r="L36" s="127">
        <v>12000</v>
      </c>
      <c r="M36" s="147"/>
      <c r="N36" s="167"/>
      <c r="O36" s="167"/>
      <c r="P36" s="167"/>
      <c r="Q36" s="127"/>
      <c r="R36" s="127"/>
      <c r="S36" s="127"/>
      <c r="T36" s="127"/>
      <c r="U36" s="127"/>
      <c r="V36" s="127"/>
      <c r="W36" s="127"/>
    </row>
    <row r="37" customHeight="1" spans="1:23">
      <c r="A37" s="181" t="s">
        <v>73</v>
      </c>
      <c r="B37" s="180" t="s">
        <v>232</v>
      </c>
      <c r="C37" s="180" t="s">
        <v>233</v>
      </c>
      <c r="D37" s="180" t="s">
        <v>99</v>
      </c>
      <c r="E37" s="180" t="s">
        <v>168</v>
      </c>
      <c r="F37" s="180" t="s">
        <v>242</v>
      </c>
      <c r="G37" s="180" t="s">
        <v>243</v>
      </c>
      <c r="H37" s="127">
        <v>34700</v>
      </c>
      <c r="I37" s="127">
        <v>34700</v>
      </c>
      <c r="J37" s="147"/>
      <c r="K37" s="147"/>
      <c r="L37" s="127">
        <v>34700</v>
      </c>
      <c r="M37" s="147"/>
      <c r="N37" s="167"/>
      <c r="O37" s="167"/>
      <c r="P37" s="167"/>
      <c r="Q37" s="127"/>
      <c r="R37" s="127"/>
      <c r="S37" s="127"/>
      <c r="T37" s="127"/>
      <c r="U37" s="127"/>
      <c r="V37" s="127"/>
      <c r="W37" s="127"/>
    </row>
    <row r="38" customHeight="1" spans="1:23">
      <c r="A38" s="181" t="s">
        <v>73</v>
      </c>
      <c r="B38" s="180" t="s">
        <v>244</v>
      </c>
      <c r="C38" s="180" t="s">
        <v>245</v>
      </c>
      <c r="D38" s="180" t="s">
        <v>89</v>
      </c>
      <c r="E38" s="180" t="s">
        <v>161</v>
      </c>
      <c r="F38" s="180" t="s">
        <v>242</v>
      </c>
      <c r="G38" s="180" t="s">
        <v>243</v>
      </c>
      <c r="H38" s="127">
        <v>21600</v>
      </c>
      <c r="I38" s="127">
        <v>21600</v>
      </c>
      <c r="J38" s="147"/>
      <c r="K38" s="147"/>
      <c r="L38" s="127">
        <v>21600</v>
      </c>
      <c r="M38" s="147"/>
      <c r="N38" s="167"/>
      <c r="O38" s="167"/>
      <c r="P38" s="167"/>
      <c r="Q38" s="127"/>
      <c r="R38" s="127"/>
      <c r="S38" s="127"/>
      <c r="T38" s="127"/>
      <c r="U38" s="127"/>
      <c r="V38" s="127"/>
      <c r="W38" s="127"/>
    </row>
    <row r="39" customHeight="1" spans="1:23">
      <c r="A39" s="181" t="s">
        <v>73</v>
      </c>
      <c r="B39" s="180" t="s">
        <v>246</v>
      </c>
      <c r="C39" s="180" t="s">
        <v>247</v>
      </c>
      <c r="D39" s="180" t="s">
        <v>99</v>
      </c>
      <c r="E39" s="180" t="s">
        <v>168</v>
      </c>
      <c r="F39" s="180" t="s">
        <v>248</v>
      </c>
      <c r="G39" s="180" t="s">
        <v>247</v>
      </c>
      <c r="H39" s="127">
        <v>39790.32</v>
      </c>
      <c r="I39" s="127">
        <v>39790.32</v>
      </c>
      <c r="J39" s="147"/>
      <c r="K39" s="147"/>
      <c r="L39" s="127">
        <v>39790.32</v>
      </c>
      <c r="M39" s="147"/>
      <c r="N39" s="167"/>
      <c r="O39" s="167"/>
      <c r="P39" s="167"/>
      <c r="Q39" s="127"/>
      <c r="R39" s="127"/>
      <c r="S39" s="127"/>
      <c r="T39" s="127"/>
      <c r="U39" s="127"/>
      <c r="V39" s="127"/>
      <c r="W39" s="127"/>
    </row>
    <row r="40" customHeight="1" spans="1:23">
      <c r="A40" s="181" t="s">
        <v>73</v>
      </c>
      <c r="B40" s="180" t="s">
        <v>232</v>
      </c>
      <c r="C40" s="180" t="s">
        <v>233</v>
      </c>
      <c r="D40" s="180" t="s">
        <v>99</v>
      </c>
      <c r="E40" s="180" t="s">
        <v>168</v>
      </c>
      <c r="F40" s="180" t="s">
        <v>249</v>
      </c>
      <c r="G40" s="180" t="s">
        <v>250</v>
      </c>
      <c r="H40" s="127">
        <v>1800</v>
      </c>
      <c r="I40" s="127">
        <v>1800</v>
      </c>
      <c r="J40" s="147"/>
      <c r="K40" s="147"/>
      <c r="L40" s="127">
        <v>1800</v>
      </c>
      <c r="M40" s="147"/>
      <c r="N40" s="167"/>
      <c r="O40" s="167"/>
      <c r="P40" s="167"/>
      <c r="Q40" s="127"/>
      <c r="R40" s="127"/>
      <c r="S40" s="127"/>
      <c r="T40" s="127"/>
      <c r="U40" s="127"/>
      <c r="V40" s="127"/>
      <c r="W40" s="127"/>
    </row>
    <row r="41" customHeight="1" spans="1:23">
      <c r="A41" s="181" t="s">
        <v>73</v>
      </c>
      <c r="B41" s="180" t="s">
        <v>251</v>
      </c>
      <c r="C41" s="180" t="s">
        <v>252</v>
      </c>
      <c r="D41" s="180" t="s">
        <v>99</v>
      </c>
      <c r="E41" s="180" t="s">
        <v>168</v>
      </c>
      <c r="F41" s="180" t="s">
        <v>249</v>
      </c>
      <c r="G41" s="180" t="s">
        <v>250</v>
      </c>
      <c r="H41" s="127">
        <v>25500</v>
      </c>
      <c r="I41" s="127">
        <v>25500</v>
      </c>
      <c r="J41" s="147"/>
      <c r="K41" s="147"/>
      <c r="L41" s="127">
        <v>25500</v>
      </c>
      <c r="M41" s="147"/>
      <c r="N41" s="167"/>
      <c r="O41" s="167"/>
      <c r="P41" s="167"/>
      <c r="Q41" s="127"/>
      <c r="R41" s="127"/>
      <c r="S41" s="127"/>
      <c r="T41" s="127"/>
      <c r="U41" s="127"/>
      <c r="V41" s="127"/>
      <c r="W41" s="127"/>
    </row>
    <row r="42" customHeight="1" spans="1:23">
      <c r="A42" s="181" t="s">
        <v>73</v>
      </c>
      <c r="B42" s="180" t="s">
        <v>253</v>
      </c>
      <c r="C42" s="180" t="s">
        <v>254</v>
      </c>
      <c r="D42" s="180" t="s">
        <v>99</v>
      </c>
      <c r="E42" s="180" t="s">
        <v>168</v>
      </c>
      <c r="F42" s="180" t="s">
        <v>255</v>
      </c>
      <c r="G42" s="180" t="s">
        <v>254</v>
      </c>
      <c r="H42" s="127">
        <v>25000</v>
      </c>
      <c r="I42" s="127">
        <v>25000</v>
      </c>
      <c r="J42" s="147"/>
      <c r="K42" s="147"/>
      <c r="L42" s="127">
        <v>25000</v>
      </c>
      <c r="M42" s="147"/>
      <c r="N42" s="167"/>
      <c r="O42" s="167"/>
      <c r="P42" s="167"/>
      <c r="Q42" s="127"/>
      <c r="R42" s="127"/>
      <c r="S42" s="127"/>
      <c r="T42" s="127"/>
      <c r="U42" s="127"/>
      <c r="V42" s="127"/>
      <c r="W42" s="127"/>
    </row>
    <row r="43" customHeight="1" spans="1:23">
      <c r="A43" s="181" t="s">
        <v>73</v>
      </c>
      <c r="B43" s="180" t="s">
        <v>256</v>
      </c>
      <c r="C43" s="180" t="s">
        <v>257</v>
      </c>
      <c r="D43" s="180" t="s">
        <v>99</v>
      </c>
      <c r="E43" s="180" t="s">
        <v>168</v>
      </c>
      <c r="F43" s="180" t="s">
        <v>258</v>
      </c>
      <c r="G43" s="180" t="s">
        <v>259</v>
      </c>
      <c r="H43" s="127">
        <v>94800</v>
      </c>
      <c r="I43" s="127">
        <v>94800</v>
      </c>
      <c r="J43" s="147"/>
      <c r="K43" s="147"/>
      <c r="L43" s="127">
        <v>94800</v>
      </c>
      <c r="M43" s="147"/>
      <c r="N43" s="167"/>
      <c r="O43" s="167"/>
      <c r="P43" s="167"/>
      <c r="Q43" s="127"/>
      <c r="R43" s="127"/>
      <c r="S43" s="127"/>
      <c r="T43" s="127"/>
      <c r="U43" s="127"/>
      <c r="V43" s="127"/>
      <c r="W43" s="127"/>
    </row>
    <row r="44" customHeight="1" spans="1:23">
      <c r="A44" s="181" t="s">
        <v>73</v>
      </c>
      <c r="B44" s="180" t="s">
        <v>260</v>
      </c>
      <c r="C44" s="180" t="s">
        <v>261</v>
      </c>
      <c r="D44" s="180" t="s">
        <v>99</v>
      </c>
      <c r="E44" s="180" t="s">
        <v>168</v>
      </c>
      <c r="F44" s="180" t="s">
        <v>258</v>
      </c>
      <c r="G44" s="180" t="s">
        <v>259</v>
      </c>
      <c r="H44" s="127">
        <v>7584</v>
      </c>
      <c r="I44" s="127">
        <v>7584</v>
      </c>
      <c r="J44" s="147"/>
      <c r="K44" s="147"/>
      <c r="L44" s="127">
        <v>7584</v>
      </c>
      <c r="M44" s="147"/>
      <c r="N44" s="167"/>
      <c r="O44" s="167"/>
      <c r="P44" s="167"/>
      <c r="Q44" s="127"/>
      <c r="R44" s="127"/>
      <c r="S44" s="127"/>
      <c r="T44" s="127"/>
      <c r="U44" s="127"/>
      <c r="V44" s="127"/>
      <c r="W44" s="127"/>
    </row>
    <row r="45" customHeight="1" spans="1:23">
      <c r="A45" s="181" t="s">
        <v>73</v>
      </c>
      <c r="B45" s="180" t="s">
        <v>232</v>
      </c>
      <c r="C45" s="180" t="s">
        <v>233</v>
      </c>
      <c r="D45" s="180" t="s">
        <v>95</v>
      </c>
      <c r="E45" s="180" t="s">
        <v>164</v>
      </c>
      <c r="F45" s="180" t="s">
        <v>262</v>
      </c>
      <c r="G45" s="180" t="s">
        <v>263</v>
      </c>
      <c r="H45" s="127">
        <v>4000</v>
      </c>
      <c r="I45" s="127">
        <v>4000</v>
      </c>
      <c r="J45" s="147"/>
      <c r="K45" s="147"/>
      <c r="L45" s="127">
        <v>4000</v>
      </c>
      <c r="M45" s="147"/>
      <c r="N45" s="167"/>
      <c r="O45" s="167"/>
      <c r="P45" s="167"/>
      <c r="Q45" s="127"/>
      <c r="R45" s="127"/>
      <c r="S45" s="127"/>
      <c r="T45" s="127"/>
      <c r="U45" s="127"/>
      <c r="V45" s="127"/>
      <c r="W45" s="127"/>
    </row>
    <row r="46" customHeight="1" spans="1:23">
      <c r="A46" s="181" t="s">
        <v>73</v>
      </c>
      <c r="B46" s="180" t="s">
        <v>264</v>
      </c>
      <c r="C46" s="180" t="s">
        <v>265</v>
      </c>
      <c r="D46" s="180" t="s">
        <v>97</v>
      </c>
      <c r="E46" s="180" t="s">
        <v>166</v>
      </c>
      <c r="F46" s="180" t="s">
        <v>266</v>
      </c>
      <c r="G46" s="180" t="s">
        <v>267</v>
      </c>
      <c r="H46" s="127">
        <v>28104</v>
      </c>
      <c r="I46" s="127">
        <v>28104</v>
      </c>
      <c r="J46" s="147"/>
      <c r="K46" s="147"/>
      <c r="L46" s="127">
        <v>28104</v>
      </c>
      <c r="M46" s="147"/>
      <c r="N46" s="167"/>
      <c r="O46" s="167"/>
      <c r="P46" s="167"/>
      <c r="Q46" s="127"/>
      <c r="R46" s="127"/>
      <c r="S46" s="127"/>
      <c r="T46" s="127"/>
      <c r="U46" s="127"/>
      <c r="V46" s="127"/>
      <c r="W46" s="127"/>
    </row>
    <row r="47" customHeight="1" spans="1:23">
      <c r="A47" s="156" t="s">
        <v>112</v>
      </c>
      <c r="B47" s="182"/>
      <c r="C47" s="182"/>
      <c r="D47" s="182"/>
      <c r="E47" s="182"/>
      <c r="F47" s="182"/>
      <c r="G47" s="183"/>
      <c r="H47" s="127">
        <v>3431039.18</v>
      </c>
      <c r="I47" s="127">
        <v>3431039.18</v>
      </c>
      <c r="J47" s="127"/>
      <c r="K47" s="186"/>
      <c r="L47" s="127">
        <v>3431039.18</v>
      </c>
      <c r="M47" s="186"/>
      <c r="N47" s="167"/>
      <c r="O47" s="167"/>
      <c r="P47" s="167"/>
      <c r="Q47" s="127"/>
      <c r="R47" s="127"/>
      <c r="S47" s="127"/>
      <c r="T47" s="127"/>
      <c r="U47" s="127"/>
      <c r="V47" s="127"/>
      <c r="W47" s="127"/>
    </row>
  </sheetData>
  <mergeCells count="30">
    <mergeCell ref="A3:W3"/>
    <mergeCell ref="A4:G4"/>
    <mergeCell ref="H5:W5"/>
    <mergeCell ref="I6:M6"/>
    <mergeCell ref="N6:P6"/>
    <mergeCell ref="R6:W6"/>
    <mergeCell ref="A47:G47"/>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30"/>
  <sheetViews>
    <sheetView showZeros="0" workbookViewId="0">
      <pane ySplit="1" topLeftCell="A8" activePane="bottomLeft" state="frozen"/>
      <selection/>
      <selection pane="bottomLeft" activeCell="I20" sqref="I20"/>
    </sheetView>
  </sheetViews>
  <sheetFormatPr defaultColWidth="9.14166666666667" defaultRowHeight="14.25" customHeight="1"/>
  <cols>
    <col min="1" max="1" width="14.575" customWidth="1"/>
    <col min="2" max="2" width="21.025" customWidth="1"/>
    <col min="3" max="3" width="31.3166666666667" customWidth="1"/>
    <col min="4" max="4" width="23.85" customWidth="1"/>
    <col min="5" max="5" width="15.6" customWidth="1"/>
    <col min="6" max="6" width="19.7416666666667" customWidth="1"/>
    <col min="7" max="7" width="14.8833333333333" customWidth="1"/>
    <col min="8" max="8" width="19.7416666666667" customWidth="1"/>
    <col min="9" max="16" width="14.175" customWidth="1"/>
    <col min="17" max="17" width="13.6" customWidth="1"/>
    <col min="18" max="23" width="15.17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5:23">
      <c r="E2" s="2"/>
      <c r="F2" s="2"/>
      <c r="G2" s="2"/>
      <c r="H2" s="2"/>
      <c r="U2" s="169"/>
      <c r="W2" s="58" t="s">
        <v>268</v>
      </c>
    </row>
    <row r="3" ht="27.75" customHeight="1" spans="1:23">
      <c r="A3" s="136" t="s">
        <v>269</v>
      </c>
      <c r="B3" s="99"/>
      <c r="C3" s="99"/>
      <c r="D3" s="99"/>
      <c r="E3" s="99"/>
      <c r="F3" s="99"/>
      <c r="G3" s="99"/>
      <c r="H3" s="99"/>
      <c r="I3" s="99"/>
      <c r="J3" s="99"/>
      <c r="K3" s="99"/>
      <c r="L3" s="99"/>
      <c r="M3" s="99"/>
      <c r="N3" s="99"/>
      <c r="O3" s="99"/>
      <c r="P3" s="99"/>
      <c r="Q3" s="99"/>
      <c r="R3" s="99"/>
      <c r="S3" s="99"/>
      <c r="T3" s="99"/>
      <c r="U3" s="99"/>
      <c r="V3" s="99"/>
      <c r="W3" s="99"/>
    </row>
    <row r="4" ht="13.5" customHeight="1" spans="1:23">
      <c r="A4" s="148" t="str">
        <f>"单位名称："&amp;"迪庆藏族自治州红十字会"</f>
        <v>单位名称：迪庆藏族自治州红十字会</v>
      </c>
      <c r="B4" s="149"/>
      <c r="C4" s="149"/>
      <c r="D4" s="149"/>
      <c r="E4" s="149"/>
      <c r="F4" s="149"/>
      <c r="G4" s="149"/>
      <c r="H4" s="149"/>
      <c r="I4" s="101"/>
      <c r="J4" s="101"/>
      <c r="K4" s="101"/>
      <c r="L4" s="101"/>
      <c r="M4" s="101"/>
      <c r="N4" s="101"/>
      <c r="O4" s="101"/>
      <c r="P4" s="101"/>
      <c r="Q4" s="101"/>
      <c r="R4" s="117"/>
      <c r="S4" s="117"/>
      <c r="T4" s="117"/>
      <c r="U4" s="170"/>
      <c r="V4" s="117"/>
      <c r="W4" s="129" t="s">
        <v>179</v>
      </c>
    </row>
    <row r="5" ht="21.75" customHeight="1" spans="1:23">
      <c r="A5" s="150" t="s">
        <v>270</v>
      </c>
      <c r="B5" s="102" t="s">
        <v>189</v>
      </c>
      <c r="C5" s="150" t="s">
        <v>190</v>
      </c>
      <c r="D5" s="150" t="s">
        <v>271</v>
      </c>
      <c r="E5" s="102" t="s">
        <v>191</v>
      </c>
      <c r="F5" s="102" t="s">
        <v>192</v>
      </c>
      <c r="G5" s="102" t="s">
        <v>193</v>
      </c>
      <c r="H5" s="102" t="s">
        <v>194</v>
      </c>
      <c r="I5" s="159" t="s">
        <v>58</v>
      </c>
      <c r="J5" s="160" t="s">
        <v>272</v>
      </c>
      <c r="K5" s="161"/>
      <c r="L5" s="161"/>
      <c r="M5" s="162"/>
      <c r="N5" s="160" t="s">
        <v>196</v>
      </c>
      <c r="O5" s="161"/>
      <c r="P5" s="162"/>
      <c r="Q5" s="102" t="s">
        <v>64</v>
      </c>
      <c r="R5" s="160" t="s">
        <v>79</v>
      </c>
      <c r="S5" s="161"/>
      <c r="T5" s="161"/>
      <c r="U5" s="161"/>
      <c r="V5" s="161"/>
      <c r="W5" s="162"/>
    </row>
    <row r="6" ht="21.75" customHeight="1" spans="1:23">
      <c r="A6" s="151"/>
      <c r="B6" s="152"/>
      <c r="C6" s="151"/>
      <c r="D6" s="151"/>
      <c r="E6" s="105"/>
      <c r="F6" s="105"/>
      <c r="G6" s="105"/>
      <c r="H6" s="105"/>
      <c r="I6" s="152"/>
      <c r="J6" s="163" t="s">
        <v>61</v>
      </c>
      <c r="K6" s="164"/>
      <c r="L6" s="102" t="s">
        <v>62</v>
      </c>
      <c r="M6" s="102" t="s">
        <v>63</v>
      </c>
      <c r="N6" s="102" t="s">
        <v>61</v>
      </c>
      <c r="O6" s="102" t="s">
        <v>62</v>
      </c>
      <c r="P6" s="102" t="s">
        <v>63</v>
      </c>
      <c r="Q6" s="105"/>
      <c r="R6" s="102" t="s">
        <v>60</v>
      </c>
      <c r="S6" s="150" t="s">
        <v>71</v>
      </c>
      <c r="T6" s="150" t="s">
        <v>202</v>
      </c>
      <c r="U6" s="150" t="s">
        <v>67</v>
      </c>
      <c r="V6" s="150" t="s">
        <v>68</v>
      </c>
      <c r="W6" s="150" t="s">
        <v>69</v>
      </c>
    </row>
    <row r="7" ht="40.5" customHeight="1" spans="1:23">
      <c r="A7" s="152"/>
      <c r="B7" s="152"/>
      <c r="C7" s="152"/>
      <c r="D7" s="152"/>
      <c r="E7" s="152"/>
      <c r="F7" s="152"/>
      <c r="G7" s="152"/>
      <c r="H7" s="152"/>
      <c r="I7" s="152"/>
      <c r="J7" s="165" t="s">
        <v>60</v>
      </c>
      <c r="K7" s="110"/>
      <c r="L7" s="152"/>
      <c r="M7" s="152"/>
      <c r="N7" s="152"/>
      <c r="O7" s="152"/>
      <c r="P7" s="152"/>
      <c r="Q7" s="152"/>
      <c r="R7" s="152"/>
      <c r="S7" s="171"/>
      <c r="T7" s="171"/>
      <c r="U7" s="171"/>
      <c r="V7" s="171"/>
      <c r="W7" s="171"/>
    </row>
    <row r="8" ht="15" customHeight="1" spans="1:23">
      <c r="A8" s="153"/>
      <c r="B8" s="109"/>
      <c r="C8" s="153"/>
      <c r="D8" s="153"/>
      <c r="E8" s="107"/>
      <c r="F8" s="107"/>
      <c r="G8" s="107"/>
      <c r="H8" s="107"/>
      <c r="I8" s="109"/>
      <c r="J8" s="139" t="s">
        <v>60</v>
      </c>
      <c r="K8" s="139" t="s">
        <v>273</v>
      </c>
      <c r="L8" s="107"/>
      <c r="M8" s="107"/>
      <c r="N8" s="107"/>
      <c r="O8" s="107"/>
      <c r="P8" s="107"/>
      <c r="Q8" s="107"/>
      <c r="R8" s="107"/>
      <c r="S8" s="107"/>
      <c r="T8" s="107"/>
      <c r="U8" s="109"/>
      <c r="V8" s="107"/>
      <c r="W8" s="107"/>
    </row>
    <row r="9" ht="32.9" customHeight="1" spans="1:23">
      <c r="A9" s="154">
        <v>1</v>
      </c>
      <c r="B9" s="154">
        <v>2</v>
      </c>
      <c r="C9" s="154">
        <v>3</v>
      </c>
      <c r="D9" s="154">
        <v>4</v>
      </c>
      <c r="E9" s="154">
        <v>5</v>
      </c>
      <c r="F9" s="154">
        <v>6</v>
      </c>
      <c r="G9" s="154">
        <v>7</v>
      </c>
      <c r="H9" s="154">
        <v>8</v>
      </c>
      <c r="I9" s="154">
        <v>9</v>
      </c>
      <c r="J9" s="154">
        <v>10</v>
      </c>
      <c r="K9" s="154">
        <v>11</v>
      </c>
      <c r="L9" s="154">
        <v>12</v>
      </c>
      <c r="M9" s="154">
        <v>13</v>
      </c>
      <c r="N9" s="154">
        <v>14</v>
      </c>
      <c r="O9" s="154">
        <v>15</v>
      </c>
      <c r="P9" s="154">
        <v>16</v>
      </c>
      <c r="Q9" s="154">
        <v>17</v>
      </c>
      <c r="R9" s="154">
        <v>18</v>
      </c>
      <c r="S9" s="154">
        <v>19</v>
      </c>
      <c r="T9" s="154">
        <v>20</v>
      </c>
      <c r="U9" s="154">
        <v>21</v>
      </c>
      <c r="V9" s="154">
        <v>22</v>
      </c>
      <c r="W9" s="154">
        <v>23</v>
      </c>
    </row>
    <row r="10" ht="32.9" customHeight="1" spans="1:23">
      <c r="A10" s="155" t="s">
        <v>274</v>
      </c>
      <c r="B10" s="155"/>
      <c r="C10" s="155"/>
      <c r="D10" s="22"/>
      <c r="E10" s="22"/>
      <c r="F10" s="22"/>
      <c r="G10" s="22"/>
      <c r="H10" s="22"/>
      <c r="I10" s="166">
        <v>100000</v>
      </c>
      <c r="J10" s="166">
        <v>100000</v>
      </c>
      <c r="K10" s="166">
        <v>100000</v>
      </c>
      <c r="L10" s="166"/>
      <c r="M10" s="166"/>
      <c r="N10" s="167"/>
      <c r="O10" s="167"/>
      <c r="P10" s="167"/>
      <c r="Q10" s="166"/>
      <c r="R10" s="166"/>
      <c r="S10" s="166"/>
      <c r="T10" s="166"/>
      <c r="U10" s="127"/>
      <c r="V10" s="166"/>
      <c r="W10" s="166"/>
    </row>
    <row r="11" ht="18.75" customHeight="1" spans="1:23">
      <c r="A11" s="22" t="s">
        <v>275</v>
      </c>
      <c r="B11" s="22" t="s">
        <v>276</v>
      </c>
      <c r="C11" s="23" t="s">
        <v>274</v>
      </c>
      <c r="D11" s="22" t="s">
        <v>73</v>
      </c>
      <c r="E11" s="22" t="s">
        <v>100</v>
      </c>
      <c r="F11" s="22" t="s">
        <v>169</v>
      </c>
      <c r="G11" s="22" t="s">
        <v>277</v>
      </c>
      <c r="H11" s="22" t="s">
        <v>278</v>
      </c>
      <c r="I11" s="166">
        <v>8500</v>
      </c>
      <c r="J11" s="166">
        <v>8500</v>
      </c>
      <c r="K11" s="166">
        <v>8500</v>
      </c>
      <c r="L11" s="166"/>
      <c r="M11" s="166"/>
      <c r="N11" s="167"/>
      <c r="O11" s="167"/>
      <c r="P11" s="167"/>
      <c r="Q11" s="166"/>
      <c r="R11" s="166"/>
      <c r="S11" s="166"/>
      <c r="T11" s="166"/>
      <c r="U11" s="127"/>
      <c r="V11" s="166"/>
      <c r="W11" s="166"/>
    </row>
    <row r="12" customHeight="1" spans="1:23">
      <c r="A12" s="22" t="s">
        <v>275</v>
      </c>
      <c r="B12" s="22" t="s">
        <v>276</v>
      </c>
      <c r="C12" s="23" t="s">
        <v>274</v>
      </c>
      <c r="D12" s="22" t="s">
        <v>73</v>
      </c>
      <c r="E12" s="22" t="s">
        <v>100</v>
      </c>
      <c r="F12" s="22" t="s">
        <v>169</v>
      </c>
      <c r="G12" s="22" t="s">
        <v>279</v>
      </c>
      <c r="H12" s="22" t="s">
        <v>280</v>
      </c>
      <c r="I12" s="166">
        <v>12220</v>
      </c>
      <c r="J12" s="166">
        <v>12220</v>
      </c>
      <c r="K12" s="166">
        <v>12220</v>
      </c>
      <c r="L12" s="166"/>
      <c r="M12" s="166"/>
      <c r="N12" s="167"/>
      <c r="O12" s="167"/>
      <c r="P12" s="167"/>
      <c r="Q12" s="166"/>
      <c r="R12" s="166"/>
      <c r="S12" s="166"/>
      <c r="T12" s="166"/>
      <c r="U12" s="127"/>
      <c r="V12" s="166"/>
      <c r="W12" s="166"/>
    </row>
    <row r="13" customHeight="1" spans="1:23">
      <c r="A13" s="22" t="s">
        <v>275</v>
      </c>
      <c r="B13" s="22" t="s">
        <v>276</v>
      </c>
      <c r="C13" s="23" t="s">
        <v>274</v>
      </c>
      <c r="D13" s="22" t="s">
        <v>73</v>
      </c>
      <c r="E13" s="22" t="s">
        <v>100</v>
      </c>
      <c r="F13" s="22" t="s">
        <v>169</v>
      </c>
      <c r="G13" s="22" t="s">
        <v>281</v>
      </c>
      <c r="H13" s="22" t="s">
        <v>282</v>
      </c>
      <c r="I13" s="166">
        <v>14400</v>
      </c>
      <c r="J13" s="166">
        <v>14400</v>
      </c>
      <c r="K13" s="166">
        <v>14400</v>
      </c>
      <c r="L13" s="166"/>
      <c r="M13" s="166"/>
      <c r="N13" s="167"/>
      <c r="O13" s="167"/>
      <c r="P13" s="167"/>
      <c r="Q13" s="166"/>
      <c r="R13" s="166"/>
      <c r="S13" s="166"/>
      <c r="T13" s="166"/>
      <c r="U13" s="127"/>
      <c r="V13" s="166"/>
      <c r="W13" s="166"/>
    </row>
    <row r="14" customHeight="1" spans="1:23">
      <c r="A14" s="22" t="s">
        <v>275</v>
      </c>
      <c r="B14" s="22" t="s">
        <v>276</v>
      </c>
      <c r="C14" s="23" t="s">
        <v>274</v>
      </c>
      <c r="D14" s="22" t="s">
        <v>73</v>
      </c>
      <c r="E14" s="22" t="s">
        <v>100</v>
      </c>
      <c r="F14" s="22" t="s">
        <v>169</v>
      </c>
      <c r="G14" s="22" t="s">
        <v>283</v>
      </c>
      <c r="H14" s="22" t="s">
        <v>284</v>
      </c>
      <c r="I14" s="166">
        <v>16000</v>
      </c>
      <c r="J14" s="166">
        <v>16000</v>
      </c>
      <c r="K14" s="166">
        <v>16000</v>
      </c>
      <c r="L14" s="166"/>
      <c r="M14" s="166"/>
      <c r="N14" s="167"/>
      <c r="O14" s="167"/>
      <c r="P14" s="167"/>
      <c r="Q14" s="166"/>
      <c r="R14" s="166"/>
      <c r="S14" s="166"/>
      <c r="T14" s="166"/>
      <c r="U14" s="127"/>
      <c r="V14" s="166"/>
      <c r="W14" s="166"/>
    </row>
    <row r="15" customHeight="1" spans="1:23">
      <c r="A15" s="22" t="s">
        <v>275</v>
      </c>
      <c r="B15" s="22" t="s">
        <v>276</v>
      </c>
      <c r="C15" s="23" t="s">
        <v>274</v>
      </c>
      <c r="D15" s="22" t="s">
        <v>73</v>
      </c>
      <c r="E15" s="22" t="s">
        <v>100</v>
      </c>
      <c r="F15" s="22" t="s">
        <v>169</v>
      </c>
      <c r="G15" s="22" t="s">
        <v>285</v>
      </c>
      <c r="H15" s="22" t="s">
        <v>286</v>
      </c>
      <c r="I15" s="166">
        <v>15000</v>
      </c>
      <c r="J15" s="166">
        <v>15000</v>
      </c>
      <c r="K15" s="166">
        <v>15000</v>
      </c>
      <c r="L15" s="166"/>
      <c r="M15" s="166"/>
      <c r="N15" s="167"/>
      <c r="O15" s="167"/>
      <c r="P15" s="167"/>
      <c r="Q15" s="166"/>
      <c r="R15" s="166"/>
      <c r="S15" s="166"/>
      <c r="T15" s="166"/>
      <c r="U15" s="127"/>
      <c r="V15" s="166"/>
      <c r="W15" s="166"/>
    </row>
    <row r="16" customHeight="1" spans="1:23">
      <c r="A16" s="22" t="s">
        <v>275</v>
      </c>
      <c r="B16" s="22" t="s">
        <v>276</v>
      </c>
      <c r="C16" s="23" t="s">
        <v>274</v>
      </c>
      <c r="D16" s="22" t="s">
        <v>73</v>
      </c>
      <c r="E16" s="22" t="s">
        <v>100</v>
      </c>
      <c r="F16" s="22" t="s">
        <v>169</v>
      </c>
      <c r="G16" s="22" t="s">
        <v>287</v>
      </c>
      <c r="H16" s="22" t="s">
        <v>288</v>
      </c>
      <c r="I16" s="166">
        <v>4500</v>
      </c>
      <c r="J16" s="166">
        <v>4500</v>
      </c>
      <c r="K16" s="166">
        <v>4500</v>
      </c>
      <c r="L16" s="166"/>
      <c r="M16" s="166"/>
      <c r="N16" s="167"/>
      <c r="O16" s="167"/>
      <c r="P16" s="167"/>
      <c r="Q16" s="166"/>
      <c r="R16" s="166"/>
      <c r="S16" s="166"/>
      <c r="T16" s="166"/>
      <c r="U16" s="127"/>
      <c r="V16" s="166"/>
      <c r="W16" s="166"/>
    </row>
    <row r="17" customHeight="1" spans="1:23">
      <c r="A17" s="22" t="s">
        <v>275</v>
      </c>
      <c r="B17" s="22" t="s">
        <v>276</v>
      </c>
      <c r="C17" s="23" t="s">
        <v>274</v>
      </c>
      <c r="D17" s="22" t="s">
        <v>73</v>
      </c>
      <c r="E17" s="22" t="s">
        <v>100</v>
      </c>
      <c r="F17" s="22" t="s">
        <v>169</v>
      </c>
      <c r="G17" s="22" t="s">
        <v>289</v>
      </c>
      <c r="H17" s="22" t="s">
        <v>290</v>
      </c>
      <c r="I17" s="166">
        <v>2400</v>
      </c>
      <c r="J17" s="166">
        <v>2400</v>
      </c>
      <c r="K17" s="166">
        <v>2400</v>
      </c>
      <c r="L17" s="166"/>
      <c r="M17" s="166"/>
      <c r="N17" s="167"/>
      <c r="O17" s="167"/>
      <c r="P17" s="167"/>
      <c r="Q17" s="166"/>
      <c r="R17" s="166"/>
      <c r="S17" s="166"/>
      <c r="T17" s="166"/>
      <c r="U17" s="127"/>
      <c r="V17" s="166"/>
      <c r="W17" s="166"/>
    </row>
    <row r="18" customHeight="1" spans="1:23">
      <c r="A18" s="22" t="s">
        <v>275</v>
      </c>
      <c r="B18" s="22" t="s">
        <v>276</v>
      </c>
      <c r="C18" s="23" t="s">
        <v>274</v>
      </c>
      <c r="D18" s="22" t="s">
        <v>73</v>
      </c>
      <c r="E18" s="22" t="s">
        <v>100</v>
      </c>
      <c r="F18" s="22" t="s">
        <v>169</v>
      </c>
      <c r="G18" s="22" t="s">
        <v>291</v>
      </c>
      <c r="H18" s="22" t="s">
        <v>292</v>
      </c>
      <c r="I18" s="166">
        <v>4500</v>
      </c>
      <c r="J18" s="166">
        <v>4500</v>
      </c>
      <c r="K18" s="166">
        <v>4500</v>
      </c>
      <c r="L18" s="166"/>
      <c r="M18" s="166"/>
      <c r="N18" s="167"/>
      <c r="O18" s="167"/>
      <c r="P18" s="167"/>
      <c r="Q18" s="166"/>
      <c r="R18" s="166"/>
      <c r="S18" s="166"/>
      <c r="T18" s="166"/>
      <c r="U18" s="127"/>
      <c r="V18" s="166"/>
      <c r="W18" s="166"/>
    </row>
    <row r="19" customHeight="1" spans="1:23">
      <c r="A19" s="22" t="s">
        <v>275</v>
      </c>
      <c r="B19" s="22" t="s">
        <v>276</v>
      </c>
      <c r="C19" s="23" t="s">
        <v>274</v>
      </c>
      <c r="D19" s="22" t="s">
        <v>73</v>
      </c>
      <c r="E19" s="22" t="s">
        <v>100</v>
      </c>
      <c r="F19" s="22" t="s">
        <v>169</v>
      </c>
      <c r="G19" s="22" t="s">
        <v>258</v>
      </c>
      <c r="H19" s="22" t="s">
        <v>259</v>
      </c>
      <c r="I19" s="166">
        <v>22480</v>
      </c>
      <c r="J19" s="166">
        <v>22480</v>
      </c>
      <c r="K19" s="166">
        <v>22480</v>
      </c>
      <c r="L19" s="166"/>
      <c r="M19" s="166"/>
      <c r="N19" s="167"/>
      <c r="O19" s="167"/>
      <c r="P19" s="167"/>
      <c r="Q19" s="166"/>
      <c r="R19" s="166"/>
      <c r="S19" s="166"/>
      <c r="T19" s="166"/>
      <c r="U19" s="127"/>
      <c r="V19" s="166"/>
      <c r="W19" s="166"/>
    </row>
    <row r="20" customHeight="1" spans="1:23">
      <c r="A20" s="155" t="s">
        <v>293</v>
      </c>
      <c r="B20" s="147"/>
      <c r="C20" s="147"/>
      <c r="D20" s="147"/>
      <c r="E20" s="147"/>
      <c r="F20" s="147"/>
      <c r="G20" s="147"/>
      <c r="H20" s="147"/>
      <c r="I20" s="166">
        <v>200000</v>
      </c>
      <c r="J20" s="166">
        <v>200000</v>
      </c>
      <c r="K20" s="166">
        <v>200000</v>
      </c>
      <c r="L20" s="166"/>
      <c r="M20" s="166"/>
      <c r="N20" s="167"/>
      <c r="O20" s="167"/>
      <c r="P20" s="167"/>
      <c r="Q20" s="166"/>
      <c r="R20" s="166"/>
      <c r="S20" s="166"/>
      <c r="T20" s="166"/>
      <c r="U20" s="127"/>
      <c r="V20" s="166"/>
      <c r="W20" s="166"/>
    </row>
    <row r="21" customHeight="1" spans="1:23">
      <c r="A21" s="22" t="s">
        <v>294</v>
      </c>
      <c r="B21" s="22" t="s">
        <v>295</v>
      </c>
      <c r="C21" s="23" t="s">
        <v>293</v>
      </c>
      <c r="D21" s="22" t="s">
        <v>73</v>
      </c>
      <c r="E21" s="22" t="s">
        <v>100</v>
      </c>
      <c r="F21" s="22" t="s">
        <v>169</v>
      </c>
      <c r="G21" s="22" t="s">
        <v>277</v>
      </c>
      <c r="H21" s="22" t="s">
        <v>278</v>
      </c>
      <c r="I21" s="166">
        <v>104000</v>
      </c>
      <c r="J21" s="166">
        <v>104000</v>
      </c>
      <c r="K21" s="166">
        <v>104000</v>
      </c>
      <c r="L21" s="166"/>
      <c r="M21" s="166"/>
      <c r="N21" s="167"/>
      <c r="O21" s="167"/>
      <c r="P21" s="167"/>
      <c r="Q21" s="166"/>
      <c r="R21" s="166"/>
      <c r="S21" s="166"/>
      <c r="T21" s="166"/>
      <c r="U21" s="127"/>
      <c r="V21" s="166"/>
      <c r="W21" s="166"/>
    </row>
    <row r="22" customHeight="1" spans="1:23">
      <c r="A22" s="22" t="s">
        <v>294</v>
      </c>
      <c r="B22" s="22" t="s">
        <v>295</v>
      </c>
      <c r="C22" s="23" t="s">
        <v>293</v>
      </c>
      <c r="D22" s="22" t="s">
        <v>73</v>
      </c>
      <c r="E22" s="22" t="s">
        <v>100</v>
      </c>
      <c r="F22" s="22" t="s">
        <v>169</v>
      </c>
      <c r="G22" s="22" t="s">
        <v>281</v>
      </c>
      <c r="H22" s="22" t="s">
        <v>282</v>
      </c>
      <c r="I22" s="166">
        <v>27980</v>
      </c>
      <c r="J22" s="166">
        <v>27980</v>
      </c>
      <c r="K22" s="166">
        <v>27980</v>
      </c>
      <c r="L22" s="166"/>
      <c r="M22" s="166"/>
      <c r="N22" s="167"/>
      <c r="O22" s="167"/>
      <c r="P22" s="167"/>
      <c r="Q22" s="166"/>
      <c r="R22" s="166"/>
      <c r="S22" s="166"/>
      <c r="T22" s="166"/>
      <c r="U22" s="127"/>
      <c r="V22" s="166"/>
      <c r="W22" s="166"/>
    </row>
    <row r="23" customHeight="1" spans="1:23">
      <c r="A23" s="22" t="s">
        <v>294</v>
      </c>
      <c r="B23" s="22" t="s">
        <v>295</v>
      </c>
      <c r="C23" s="23" t="s">
        <v>293</v>
      </c>
      <c r="D23" s="22" t="s">
        <v>73</v>
      </c>
      <c r="E23" s="22" t="s">
        <v>100</v>
      </c>
      <c r="F23" s="22" t="s">
        <v>169</v>
      </c>
      <c r="G23" s="22" t="s">
        <v>291</v>
      </c>
      <c r="H23" s="22" t="s">
        <v>292</v>
      </c>
      <c r="I23" s="166">
        <v>30000</v>
      </c>
      <c r="J23" s="166">
        <v>30000</v>
      </c>
      <c r="K23" s="166">
        <v>30000</v>
      </c>
      <c r="L23" s="166"/>
      <c r="M23" s="166"/>
      <c r="N23" s="167"/>
      <c r="O23" s="167"/>
      <c r="P23" s="167"/>
      <c r="Q23" s="166"/>
      <c r="R23" s="166"/>
      <c r="S23" s="166"/>
      <c r="T23" s="166"/>
      <c r="U23" s="127"/>
      <c r="V23" s="166"/>
      <c r="W23" s="166"/>
    </row>
    <row r="24" customHeight="1" spans="1:23">
      <c r="A24" s="22" t="s">
        <v>294</v>
      </c>
      <c r="B24" s="22" t="s">
        <v>295</v>
      </c>
      <c r="C24" s="23" t="s">
        <v>293</v>
      </c>
      <c r="D24" s="22" t="s">
        <v>73</v>
      </c>
      <c r="E24" s="22" t="s">
        <v>100</v>
      </c>
      <c r="F24" s="22" t="s">
        <v>169</v>
      </c>
      <c r="G24" s="22" t="s">
        <v>296</v>
      </c>
      <c r="H24" s="22" t="s">
        <v>297</v>
      </c>
      <c r="I24" s="166">
        <v>38020</v>
      </c>
      <c r="J24" s="166">
        <v>38020</v>
      </c>
      <c r="K24" s="166">
        <v>38020</v>
      </c>
      <c r="L24" s="166"/>
      <c r="M24" s="166"/>
      <c r="N24" s="167"/>
      <c r="O24" s="167"/>
      <c r="P24" s="167"/>
      <c r="Q24" s="166"/>
      <c r="R24" s="166"/>
      <c r="S24" s="166"/>
      <c r="T24" s="166"/>
      <c r="U24" s="127"/>
      <c r="V24" s="166"/>
      <c r="W24" s="166"/>
    </row>
    <row r="25" customHeight="1" spans="1:23">
      <c r="A25" s="155" t="s">
        <v>298</v>
      </c>
      <c r="B25" s="147"/>
      <c r="C25" s="147"/>
      <c r="D25" s="147"/>
      <c r="E25" s="147"/>
      <c r="F25" s="147"/>
      <c r="G25" s="147"/>
      <c r="H25" s="147"/>
      <c r="I25" s="166">
        <v>800000</v>
      </c>
      <c r="J25" s="166">
        <v>800000</v>
      </c>
      <c r="K25" s="166">
        <v>800000</v>
      </c>
      <c r="L25" s="166"/>
      <c r="M25" s="166"/>
      <c r="N25" s="167"/>
      <c r="O25" s="167"/>
      <c r="P25" s="167"/>
      <c r="Q25" s="166"/>
      <c r="R25" s="166"/>
      <c r="S25" s="166"/>
      <c r="T25" s="166"/>
      <c r="U25" s="127"/>
      <c r="V25" s="166"/>
      <c r="W25" s="166"/>
    </row>
    <row r="26" customHeight="1" spans="1:23">
      <c r="A26" s="22" t="s">
        <v>299</v>
      </c>
      <c r="B26" s="22" t="s">
        <v>300</v>
      </c>
      <c r="C26" s="23" t="s">
        <v>298</v>
      </c>
      <c r="D26" s="22" t="s">
        <v>73</v>
      </c>
      <c r="E26" s="22" t="s">
        <v>100</v>
      </c>
      <c r="F26" s="22" t="s">
        <v>169</v>
      </c>
      <c r="G26" s="22" t="s">
        <v>277</v>
      </c>
      <c r="H26" s="22" t="s">
        <v>278</v>
      </c>
      <c r="I26" s="166">
        <v>40900</v>
      </c>
      <c r="J26" s="166">
        <v>40900</v>
      </c>
      <c r="K26" s="166">
        <v>40900</v>
      </c>
      <c r="L26" s="166"/>
      <c r="M26" s="166"/>
      <c r="N26" s="167"/>
      <c r="O26" s="167"/>
      <c r="P26" s="167"/>
      <c r="Q26" s="166"/>
      <c r="R26" s="166"/>
      <c r="S26" s="166"/>
      <c r="T26" s="166"/>
      <c r="U26" s="127"/>
      <c r="V26" s="166"/>
      <c r="W26" s="166"/>
    </row>
    <row r="27" customHeight="1" spans="1:23">
      <c r="A27" s="22" t="s">
        <v>299</v>
      </c>
      <c r="B27" s="22" t="s">
        <v>300</v>
      </c>
      <c r="C27" s="23" t="s">
        <v>298</v>
      </c>
      <c r="D27" s="22" t="s">
        <v>73</v>
      </c>
      <c r="E27" s="22" t="s">
        <v>100</v>
      </c>
      <c r="F27" s="22" t="s">
        <v>169</v>
      </c>
      <c r="G27" s="22" t="s">
        <v>281</v>
      </c>
      <c r="H27" s="22" t="s">
        <v>282</v>
      </c>
      <c r="I27" s="166">
        <v>48000</v>
      </c>
      <c r="J27" s="166">
        <v>48000</v>
      </c>
      <c r="K27" s="166">
        <v>48000</v>
      </c>
      <c r="L27" s="166"/>
      <c r="M27" s="166"/>
      <c r="N27" s="167"/>
      <c r="O27" s="167"/>
      <c r="P27" s="167"/>
      <c r="Q27" s="166"/>
      <c r="R27" s="166"/>
      <c r="S27" s="166"/>
      <c r="T27" s="166"/>
      <c r="U27" s="127"/>
      <c r="V27" s="166"/>
      <c r="W27" s="166"/>
    </row>
    <row r="28" customHeight="1" spans="1:23">
      <c r="A28" s="22" t="s">
        <v>299</v>
      </c>
      <c r="B28" s="22" t="s">
        <v>300</v>
      </c>
      <c r="C28" s="23" t="s">
        <v>298</v>
      </c>
      <c r="D28" s="22" t="s">
        <v>73</v>
      </c>
      <c r="E28" s="22" t="s">
        <v>100</v>
      </c>
      <c r="F28" s="22" t="s">
        <v>169</v>
      </c>
      <c r="G28" s="22" t="s">
        <v>289</v>
      </c>
      <c r="H28" s="22" t="s">
        <v>290</v>
      </c>
      <c r="I28" s="166">
        <v>245700</v>
      </c>
      <c r="J28" s="166">
        <v>245700</v>
      </c>
      <c r="K28" s="166">
        <v>245700</v>
      </c>
      <c r="L28" s="166"/>
      <c r="M28" s="166"/>
      <c r="N28" s="167"/>
      <c r="O28" s="167"/>
      <c r="P28" s="167"/>
      <c r="Q28" s="166"/>
      <c r="R28" s="166"/>
      <c r="S28" s="166"/>
      <c r="T28" s="166"/>
      <c r="U28" s="127"/>
      <c r="V28" s="166"/>
      <c r="W28" s="166"/>
    </row>
    <row r="29" customHeight="1" spans="1:23">
      <c r="A29" s="22" t="s">
        <v>299</v>
      </c>
      <c r="B29" s="22" t="s">
        <v>300</v>
      </c>
      <c r="C29" s="23" t="s">
        <v>298</v>
      </c>
      <c r="D29" s="22" t="s">
        <v>73</v>
      </c>
      <c r="E29" s="22" t="s">
        <v>100</v>
      </c>
      <c r="F29" s="22" t="s">
        <v>169</v>
      </c>
      <c r="G29" s="22" t="s">
        <v>301</v>
      </c>
      <c r="H29" s="22" t="s">
        <v>302</v>
      </c>
      <c r="I29" s="166">
        <v>465400</v>
      </c>
      <c r="J29" s="166">
        <v>465400</v>
      </c>
      <c r="K29" s="166">
        <v>465400</v>
      </c>
      <c r="L29" s="166"/>
      <c r="M29" s="166"/>
      <c r="N29" s="167"/>
      <c r="O29" s="167"/>
      <c r="P29" s="167"/>
      <c r="Q29" s="166"/>
      <c r="R29" s="166"/>
      <c r="S29" s="166"/>
      <c r="T29" s="166"/>
      <c r="U29" s="127"/>
      <c r="V29" s="166"/>
      <c r="W29" s="166"/>
    </row>
    <row r="30" customHeight="1" spans="1:23">
      <c r="A30" s="156" t="s">
        <v>112</v>
      </c>
      <c r="B30" s="157"/>
      <c r="C30" s="157"/>
      <c r="D30" s="157"/>
      <c r="E30" s="157"/>
      <c r="F30" s="157"/>
      <c r="G30" s="157"/>
      <c r="H30" s="158"/>
      <c r="I30" s="166">
        <v>1100000</v>
      </c>
      <c r="J30" s="166">
        <v>1100000</v>
      </c>
      <c r="K30" s="168">
        <v>1100000</v>
      </c>
      <c r="L30" s="166"/>
      <c r="M30" s="166"/>
      <c r="N30" s="167"/>
      <c r="O30" s="167"/>
      <c r="P30" s="167"/>
      <c r="Q30" s="166"/>
      <c r="R30" s="166"/>
      <c r="S30" s="166"/>
      <c r="T30" s="166"/>
      <c r="U30" s="172"/>
      <c r="V30" s="166"/>
      <c r="W30" s="166"/>
    </row>
  </sheetData>
  <mergeCells count="31">
    <mergeCell ref="A3:W3"/>
    <mergeCell ref="A4:H4"/>
    <mergeCell ref="J5:M5"/>
    <mergeCell ref="N5:P5"/>
    <mergeCell ref="R5:W5"/>
    <mergeCell ref="A10:C10"/>
    <mergeCell ref="A20:C20"/>
    <mergeCell ref="A25:C25"/>
    <mergeCell ref="A30:H30"/>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37"/>
  <sheetViews>
    <sheetView showZeros="0" workbookViewId="0">
      <pane ySplit="1" topLeftCell="A2" activePane="bottomLeft" state="frozen"/>
      <selection/>
      <selection pane="bottomLeft" activeCell="A4" sqref="A4:H4"/>
    </sheetView>
  </sheetViews>
  <sheetFormatPr defaultColWidth="9.14166666666667" defaultRowHeight="12" customHeight="1"/>
  <cols>
    <col min="1" max="1" width="34.275" customWidth="1"/>
    <col min="2" max="2" width="29" customWidth="1"/>
    <col min="3" max="3" width="17.175" customWidth="1"/>
    <col min="4" max="4" width="21.025" customWidth="1"/>
    <col min="5" max="5" width="23.575" customWidth="1"/>
    <col min="6" max="6" width="11.275" customWidth="1"/>
    <col min="7" max="7" width="10.3166666666667" customWidth="1"/>
    <col min="8" max="8" width="9.31666666666667" customWidth="1"/>
    <col min="9" max="9" width="13.425" customWidth="1"/>
    <col min="10" max="10" width="27.45" customWidth="1"/>
  </cols>
  <sheetData>
    <row r="1" customHeight="1" spans="1:10">
      <c r="A1" s="1"/>
      <c r="B1" s="1"/>
      <c r="C1" s="1"/>
      <c r="D1" s="1"/>
      <c r="E1" s="1"/>
      <c r="F1" s="1"/>
      <c r="G1" s="1"/>
      <c r="H1" s="1"/>
      <c r="I1" s="1"/>
      <c r="J1" s="1"/>
    </row>
    <row r="2" customHeight="1" spans="10:10">
      <c r="J2" s="57" t="s">
        <v>303</v>
      </c>
    </row>
    <row r="3" ht="28.5" customHeight="1" spans="1:10">
      <c r="A3" s="136" t="s">
        <v>304</v>
      </c>
      <c r="B3" s="99"/>
      <c r="C3" s="99"/>
      <c r="D3" s="99"/>
      <c r="E3" s="99"/>
      <c r="F3" s="116"/>
      <c r="G3" s="99"/>
      <c r="H3" s="116"/>
      <c r="I3" s="116"/>
      <c r="J3" s="99"/>
    </row>
    <row r="4" ht="15" customHeight="1" spans="1:10">
      <c r="A4" s="137" t="str">
        <f>"单位名称："&amp;"迪庆藏族自治州红十字会"</f>
        <v>单位名称：迪庆藏族自治州红十字会</v>
      </c>
      <c r="B4" s="138"/>
      <c r="C4" s="117"/>
      <c r="D4" s="117"/>
      <c r="E4" s="117"/>
      <c r="F4" s="117"/>
      <c r="G4" s="117"/>
      <c r="H4" s="117"/>
      <c r="I4" s="117"/>
      <c r="J4" s="117"/>
    </row>
    <row r="5" ht="14.25" customHeight="1" spans="1:10">
      <c r="A5" s="139" t="s">
        <v>305</v>
      </c>
      <c r="B5" s="139" t="s">
        <v>306</v>
      </c>
      <c r="C5" s="139" t="s">
        <v>307</v>
      </c>
      <c r="D5" s="139" t="s">
        <v>308</v>
      </c>
      <c r="E5" s="139" t="s">
        <v>309</v>
      </c>
      <c r="F5" s="140" t="s">
        <v>310</v>
      </c>
      <c r="G5" s="139" t="s">
        <v>311</v>
      </c>
      <c r="H5" s="140" t="s">
        <v>312</v>
      </c>
      <c r="I5" s="140" t="s">
        <v>313</v>
      </c>
      <c r="J5" s="139" t="s">
        <v>314</v>
      </c>
    </row>
    <row r="6" ht="14.25" customHeight="1" spans="1:10">
      <c r="A6" s="141">
        <v>1</v>
      </c>
      <c r="B6" s="141">
        <v>2</v>
      </c>
      <c r="C6" s="141">
        <v>3</v>
      </c>
      <c r="D6" s="141">
        <v>4</v>
      </c>
      <c r="E6" s="141">
        <v>5</v>
      </c>
      <c r="F6" s="141">
        <v>6</v>
      </c>
      <c r="G6" s="141">
        <v>7</v>
      </c>
      <c r="H6" s="141">
        <v>8</v>
      </c>
      <c r="I6" s="141">
        <v>9</v>
      </c>
      <c r="J6" s="141">
        <v>10</v>
      </c>
    </row>
    <row r="7" ht="15" customHeight="1" spans="1:10">
      <c r="A7" s="142" t="s">
        <v>73</v>
      </c>
      <c r="B7" s="143"/>
      <c r="C7" s="143"/>
      <c r="D7" s="143"/>
      <c r="E7" s="142"/>
      <c r="F7" s="143"/>
      <c r="G7" s="142"/>
      <c r="H7" s="143"/>
      <c r="I7" s="143"/>
      <c r="J7" s="142"/>
    </row>
    <row r="8" ht="33.75" customHeight="1" spans="1:10">
      <c r="A8" s="142" t="str">
        <f>"   "&amp;"迪庆州红十字会2025年度事业发展及能力提升经费"</f>
        <v>   迪庆州红十字会2025年度事业发展及能力提升经费</v>
      </c>
      <c r="B8" s="144">
        <v>4531039.18</v>
      </c>
      <c r="C8" s="145"/>
      <c r="D8" s="145"/>
      <c r="E8" s="145"/>
      <c r="F8" s="146"/>
      <c r="G8" s="145"/>
      <c r="H8" s="146"/>
      <c r="I8" s="146"/>
      <c r="J8" s="145"/>
    </row>
    <row r="9" customHeight="1" spans="1:10">
      <c r="A9" s="142"/>
      <c r="B9" s="144"/>
      <c r="C9" s="145" t="s">
        <v>315</v>
      </c>
      <c r="D9" s="145" t="s">
        <v>316</v>
      </c>
      <c r="E9" s="145" t="s">
        <v>317</v>
      </c>
      <c r="F9" s="146" t="s">
        <v>318</v>
      </c>
      <c r="G9" s="145" t="s">
        <v>319</v>
      </c>
      <c r="H9" s="146" t="s">
        <v>320</v>
      </c>
      <c r="I9" s="146" t="s">
        <v>321</v>
      </c>
      <c r="J9" s="145" t="s">
        <v>322</v>
      </c>
    </row>
    <row r="10" customHeight="1" spans="1:10">
      <c r="A10" s="147"/>
      <c r="B10" s="147"/>
      <c r="C10" s="145" t="s">
        <v>315</v>
      </c>
      <c r="D10" s="145" t="s">
        <v>316</v>
      </c>
      <c r="E10" s="145" t="s">
        <v>323</v>
      </c>
      <c r="F10" s="146" t="s">
        <v>324</v>
      </c>
      <c r="G10" s="145" t="s">
        <v>325</v>
      </c>
      <c r="H10" s="146" t="s">
        <v>326</v>
      </c>
      <c r="I10" s="146" t="s">
        <v>327</v>
      </c>
      <c r="J10" s="145" t="s">
        <v>328</v>
      </c>
    </row>
    <row r="11" customHeight="1" spans="1:10">
      <c r="A11" s="147"/>
      <c r="B11" s="147"/>
      <c r="C11" s="145" t="s">
        <v>315</v>
      </c>
      <c r="D11" s="145" t="s">
        <v>316</v>
      </c>
      <c r="E11" s="145" t="s">
        <v>329</v>
      </c>
      <c r="F11" s="146" t="s">
        <v>324</v>
      </c>
      <c r="G11" s="145" t="s">
        <v>330</v>
      </c>
      <c r="H11" s="146" t="s">
        <v>331</v>
      </c>
      <c r="I11" s="146" t="s">
        <v>321</v>
      </c>
      <c r="J11" s="145" t="s">
        <v>332</v>
      </c>
    </row>
    <row r="12" customHeight="1" spans="1:10">
      <c r="A12" s="147"/>
      <c r="B12" s="147"/>
      <c r="C12" s="145" t="s">
        <v>315</v>
      </c>
      <c r="D12" s="145" t="s">
        <v>333</v>
      </c>
      <c r="E12" s="145" t="s">
        <v>334</v>
      </c>
      <c r="F12" s="146" t="s">
        <v>324</v>
      </c>
      <c r="G12" s="145" t="s">
        <v>330</v>
      </c>
      <c r="H12" s="146" t="s">
        <v>335</v>
      </c>
      <c r="I12" s="146" t="s">
        <v>327</v>
      </c>
      <c r="J12" s="145" t="s">
        <v>336</v>
      </c>
    </row>
    <row r="13" customHeight="1" spans="1:10">
      <c r="A13" s="147"/>
      <c r="B13" s="147"/>
      <c r="C13" s="145" t="s">
        <v>337</v>
      </c>
      <c r="D13" s="145" t="s">
        <v>338</v>
      </c>
      <c r="E13" s="145" t="s">
        <v>339</v>
      </c>
      <c r="F13" s="146" t="s">
        <v>324</v>
      </c>
      <c r="G13" s="145" t="s">
        <v>159</v>
      </c>
      <c r="H13" s="146" t="s">
        <v>340</v>
      </c>
      <c r="I13" s="146" t="s">
        <v>321</v>
      </c>
      <c r="J13" s="145" t="s">
        <v>341</v>
      </c>
    </row>
    <row r="14" customHeight="1" spans="1:10">
      <c r="A14" s="147"/>
      <c r="B14" s="147"/>
      <c r="C14" s="145" t="s">
        <v>342</v>
      </c>
      <c r="D14" s="145" t="s">
        <v>343</v>
      </c>
      <c r="E14" s="145" t="s">
        <v>344</v>
      </c>
      <c r="F14" s="146" t="s">
        <v>324</v>
      </c>
      <c r="G14" s="145" t="s">
        <v>345</v>
      </c>
      <c r="H14" s="146" t="s">
        <v>335</v>
      </c>
      <c r="I14" s="146" t="s">
        <v>327</v>
      </c>
      <c r="J14" s="145" t="s">
        <v>346</v>
      </c>
    </row>
    <row r="15" customHeight="1" spans="1:10">
      <c r="A15" s="147"/>
      <c r="B15" s="147"/>
      <c r="C15" s="145" t="s">
        <v>342</v>
      </c>
      <c r="D15" s="145" t="s">
        <v>343</v>
      </c>
      <c r="E15" s="145" t="s">
        <v>347</v>
      </c>
      <c r="F15" s="146" t="s">
        <v>324</v>
      </c>
      <c r="G15" s="145" t="s">
        <v>330</v>
      </c>
      <c r="H15" s="146" t="s">
        <v>335</v>
      </c>
      <c r="I15" s="146" t="s">
        <v>327</v>
      </c>
      <c r="J15" s="145" t="s">
        <v>348</v>
      </c>
    </row>
    <row r="16" customHeight="1" spans="1:10">
      <c r="A16" s="142" t="str">
        <f>"   "&amp;"人道救助工作经费"</f>
        <v>   人道救助工作经费</v>
      </c>
      <c r="B16" s="144" t="s">
        <v>349</v>
      </c>
      <c r="C16" s="147"/>
      <c r="D16" s="147"/>
      <c r="E16" s="147"/>
      <c r="F16" s="147"/>
      <c r="G16" s="147"/>
      <c r="H16" s="147"/>
      <c r="I16" s="147"/>
      <c r="J16" s="147"/>
    </row>
    <row r="17" customHeight="1" spans="1:10">
      <c r="A17" s="147"/>
      <c r="B17" s="147"/>
      <c r="C17" s="145" t="s">
        <v>315</v>
      </c>
      <c r="D17" s="145" t="s">
        <v>316</v>
      </c>
      <c r="E17" s="145" t="s">
        <v>350</v>
      </c>
      <c r="F17" s="146" t="s">
        <v>324</v>
      </c>
      <c r="G17" s="145" t="s">
        <v>351</v>
      </c>
      <c r="H17" s="146" t="s">
        <v>352</v>
      </c>
      <c r="I17" s="146" t="s">
        <v>321</v>
      </c>
      <c r="J17" s="145" t="s">
        <v>353</v>
      </c>
    </row>
    <row r="18" customHeight="1" spans="1:10">
      <c r="A18" s="147"/>
      <c r="B18" s="147"/>
      <c r="C18" s="145" t="s">
        <v>315</v>
      </c>
      <c r="D18" s="145" t="s">
        <v>316</v>
      </c>
      <c r="E18" s="145" t="s">
        <v>354</v>
      </c>
      <c r="F18" s="146" t="s">
        <v>318</v>
      </c>
      <c r="G18" s="145" t="s">
        <v>355</v>
      </c>
      <c r="H18" s="146" t="s">
        <v>352</v>
      </c>
      <c r="I18" s="146" t="s">
        <v>321</v>
      </c>
      <c r="J18" s="145" t="s">
        <v>353</v>
      </c>
    </row>
    <row r="19" customHeight="1" spans="1:10">
      <c r="A19" s="147"/>
      <c r="B19" s="147"/>
      <c r="C19" s="145" t="s">
        <v>315</v>
      </c>
      <c r="D19" s="145" t="s">
        <v>316</v>
      </c>
      <c r="E19" s="145" t="s">
        <v>356</v>
      </c>
      <c r="F19" s="146" t="s">
        <v>324</v>
      </c>
      <c r="G19" s="145" t="s">
        <v>156</v>
      </c>
      <c r="H19" s="146" t="s">
        <v>326</v>
      </c>
      <c r="I19" s="146" t="s">
        <v>321</v>
      </c>
      <c r="J19" s="145" t="s">
        <v>357</v>
      </c>
    </row>
    <row r="20" customHeight="1" spans="1:10">
      <c r="A20" s="147"/>
      <c r="B20" s="147"/>
      <c r="C20" s="145" t="s">
        <v>315</v>
      </c>
      <c r="D20" s="145" t="s">
        <v>333</v>
      </c>
      <c r="E20" s="145" t="s">
        <v>358</v>
      </c>
      <c r="F20" s="146" t="s">
        <v>318</v>
      </c>
      <c r="G20" s="145" t="s">
        <v>330</v>
      </c>
      <c r="H20" s="146" t="s">
        <v>335</v>
      </c>
      <c r="I20" s="146" t="s">
        <v>327</v>
      </c>
      <c r="J20" s="145" t="s">
        <v>359</v>
      </c>
    </row>
    <row r="21" customHeight="1" spans="1:10">
      <c r="A21" s="147"/>
      <c r="B21" s="147"/>
      <c r="C21" s="145" t="s">
        <v>315</v>
      </c>
      <c r="D21" s="145" t="s">
        <v>360</v>
      </c>
      <c r="E21" s="145" t="s">
        <v>361</v>
      </c>
      <c r="F21" s="146" t="s">
        <v>318</v>
      </c>
      <c r="G21" s="145" t="s">
        <v>330</v>
      </c>
      <c r="H21" s="146" t="s">
        <v>335</v>
      </c>
      <c r="I21" s="146" t="s">
        <v>321</v>
      </c>
      <c r="J21" s="145" t="s">
        <v>362</v>
      </c>
    </row>
    <row r="22" customHeight="1" spans="1:10">
      <c r="A22" s="147"/>
      <c r="B22" s="147"/>
      <c r="C22" s="145" t="s">
        <v>337</v>
      </c>
      <c r="D22" s="145" t="s">
        <v>363</v>
      </c>
      <c r="E22" s="145" t="s">
        <v>364</v>
      </c>
      <c r="F22" s="146" t="s">
        <v>324</v>
      </c>
      <c r="G22" s="145" t="s">
        <v>365</v>
      </c>
      <c r="H22" s="146" t="s">
        <v>366</v>
      </c>
      <c r="I22" s="146" t="s">
        <v>321</v>
      </c>
      <c r="J22" s="145" t="s">
        <v>367</v>
      </c>
    </row>
    <row r="23" customHeight="1" spans="1:10">
      <c r="A23" s="147"/>
      <c r="B23" s="147"/>
      <c r="C23" s="145" t="s">
        <v>337</v>
      </c>
      <c r="D23" s="145" t="s">
        <v>368</v>
      </c>
      <c r="E23" s="145" t="s">
        <v>369</v>
      </c>
      <c r="F23" s="146" t="s">
        <v>324</v>
      </c>
      <c r="G23" s="145" t="s">
        <v>370</v>
      </c>
      <c r="H23" s="146" t="s">
        <v>335</v>
      </c>
      <c r="I23" s="146" t="s">
        <v>327</v>
      </c>
      <c r="J23" s="145" t="s">
        <v>371</v>
      </c>
    </row>
    <row r="24" customHeight="1" spans="1:10">
      <c r="A24" s="147"/>
      <c r="B24" s="147"/>
      <c r="C24" s="145" t="s">
        <v>337</v>
      </c>
      <c r="D24" s="145" t="s">
        <v>368</v>
      </c>
      <c r="E24" s="145" t="s">
        <v>372</v>
      </c>
      <c r="F24" s="146" t="s">
        <v>324</v>
      </c>
      <c r="G24" s="145" t="s">
        <v>373</v>
      </c>
      <c r="H24" s="146" t="s">
        <v>326</v>
      </c>
      <c r="I24" s="146" t="s">
        <v>321</v>
      </c>
      <c r="J24" s="145" t="s">
        <v>374</v>
      </c>
    </row>
    <row r="25" customHeight="1" spans="1:10">
      <c r="A25" s="147"/>
      <c r="B25" s="147"/>
      <c r="C25" s="145" t="s">
        <v>342</v>
      </c>
      <c r="D25" s="145" t="s">
        <v>343</v>
      </c>
      <c r="E25" s="145" t="s">
        <v>375</v>
      </c>
      <c r="F25" s="146" t="s">
        <v>318</v>
      </c>
      <c r="G25" s="145" t="s">
        <v>330</v>
      </c>
      <c r="H25" s="146" t="s">
        <v>335</v>
      </c>
      <c r="I25" s="146" t="s">
        <v>327</v>
      </c>
      <c r="J25" s="145" t="s">
        <v>376</v>
      </c>
    </row>
    <row r="26" customHeight="1" spans="1:10">
      <c r="A26" s="142" t="str">
        <f>"   "&amp;"备灾救灾中心履职工作经费"</f>
        <v>   备灾救灾中心履职工作经费</v>
      </c>
      <c r="B26" s="144" t="s">
        <v>377</v>
      </c>
      <c r="C26" s="147"/>
      <c r="D26" s="147"/>
      <c r="E26" s="147"/>
      <c r="F26" s="147"/>
      <c r="G26" s="147"/>
      <c r="H26" s="147"/>
      <c r="I26" s="147"/>
      <c r="J26" s="147"/>
    </row>
    <row r="27" customHeight="1" spans="1:10">
      <c r="A27" s="147"/>
      <c r="B27" s="147"/>
      <c r="C27" s="145" t="s">
        <v>315</v>
      </c>
      <c r="D27" s="145" t="s">
        <v>316</v>
      </c>
      <c r="E27" s="145" t="s">
        <v>378</v>
      </c>
      <c r="F27" s="146" t="s">
        <v>318</v>
      </c>
      <c r="G27" s="145" t="s">
        <v>373</v>
      </c>
      <c r="H27" s="146" t="s">
        <v>326</v>
      </c>
      <c r="I27" s="146" t="s">
        <v>321</v>
      </c>
      <c r="J27" s="145" t="s">
        <v>379</v>
      </c>
    </row>
    <row r="28" customHeight="1" spans="1:10">
      <c r="A28" s="147"/>
      <c r="B28" s="147"/>
      <c r="C28" s="145" t="s">
        <v>315</v>
      </c>
      <c r="D28" s="145" t="s">
        <v>316</v>
      </c>
      <c r="E28" s="145" t="s">
        <v>380</v>
      </c>
      <c r="F28" s="146" t="s">
        <v>324</v>
      </c>
      <c r="G28" s="145" t="s">
        <v>373</v>
      </c>
      <c r="H28" s="146" t="s">
        <v>381</v>
      </c>
      <c r="I28" s="146" t="s">
        <v>321</v>
      </c>
      <c r="J28" s="145" t="s">
        <v>382</v>
      </c>
    </row>
    <row r="29" customHeight="1" spans="1:10">
      <c r="A29" s="147"/>
      <c r="B29" s="147"/>
      <c r="C29" s="145" t="s">
        <v>315</v>
      </c>
      <c r="D29" s="145" t="s">
        <v>316</v>
      </c>
      <c r="E29" s="145" t="s">
        <v>383</v>
      </c>
      <c r="F29" s="146" t="s">
        <v>318</v>
      </c>
      <c r="G29" s="145" t="s">
        <v>384</v>
      </c>
      <c r="H29" s="146" t="s">
        <v>385</v>
      </c>
      <c r="I29" s="146" t="s">
        <v>321</v>
      </c>
      <c r="J29" s="145" t="s">
        <v>386</v>
      </c>
    </row>
    <row r="30" customHeight="1" spans="1:10">
      <c r="A30" s="147"/>
      <c r="B30" s="147"/>
      <c r="C30" s="145" t="s">
        <v>315</v>
      </c>
      <c r="D30" s="145" t="s">
        <v>316</v>
      </c>
      <c r="E30" s="145" t="s">
        <v>387</v>
      </c>
      <c r="F30" s="146" t="s">
        <v>318</v>
      </c>
      <c r="G30" s="145" t="s">
        <v>373</v>
      </c>
      <c r="H30" s="146" t="s">
        <v>326</v>
      </c>
      <c r="I30" s="146" t="s">
        <v>321</v>
      </c>
      <c r="J30" s="145" t="s">
        <v>388</v>
      </c>
    </row>
    <row r="31" customHeight="1" spans="1:10">
      <c r="A31" s="147"/>
      <c r="B31" s="147"/>
      <c r="C31" s="145" t="s">
        <v>315</v>
      </c>
      <c r="D31" s="145" t="s">
        <v>333</v>
      </c>
      <c r="E31" s="145" t="s">
        <v>389</v>
      </c>
      <c r="F31" s="146" t="s">
        <v>324</v>
      </c>
      <c r="G31" s="145" t="s">
        <v>370</v>
      </c>
      <c r="H31" s="146" t="s">
        <v>335</v>
      </c>
      <c r="I31" s="146" t="s">
        <v>327</v>
      </c>
      <c r="J31" s="145" t="s">
        <v>390</v>
      </c>
    </row>
    <row r="32" customHeight="1" spans="1:10">
      <c r="A32" s="147"/>
      <c r="B32" s="147"/>
      <c r="C32" s="145" t="s">
        <v>315</v>
      </c>
      <c r="D32" s="145" t="s">
        <v>333</v>
      </c>
      <c r="E32" s="145" t="s">
        <v>391</v>
      </c>
      <c r="F32" s="146" t="s">
        <v>318</v>
      </c>
      <c r="G32" s="145" t="s">
        <v>330</v>
      </c>
      <c r="H32" s="146" t="s">
        <v>335</v>
      </c>
      <c r="I32" s="146" t="s">
        <v>327</v>
      </c>
      <c r="J32" s="145" t="s">
        <v>392</v>
      </c>
    </row>
    <row r="33" customHeight="1" spans="1:10">
      <c r="A33" s="147"/>
      <c r="B33" s="147"/>
      <c r="C33" s="145" t="s">
        <v>315</v>
      </c>
      <c r="D33" s="145" t="s">
        <v>333</v>
      </c>
      <c r="E33" s="145" t="s">
        <v>393</v>
      </c>
      <c r="F33" s="146" t="s">
        <v>324</v>
      </c>
      <c r="G33" s="145" t="s">
        <v>345</v>
      </c>
      <c r="H33" s="146" t="s">
        <v>335</v>
      </c>
      <c r="I33" s="146" t="s">
        <v>327</v>
      </c>
      <c r="J33" s="145" t="s">
        <v>394</v>
      </c>
    </row>
    <row r="34" customHeight="1" spans="1:10">
      <c r="A34" s="147"/>
      <c r="B34" s="147"/>
      <c r="C34" s="145" t="s">
        <v>337</v>
      </c>
      <c r="D34" s="145" t="s">
        <v>368</v>
      </c>
      <c r="E34" s="145" t="s">
        <v>395</v>
      </c>
      <c r="F34" s="146" t="s">
        <v>324</v>
      </c>
      <c r="G34" s="145" t="s">
        <v>370</v>
      </c>
      <c r="H34" s="146" t="s">
        <v>335</v>
      </c>
      <c r="I34" s="146" t="s">
        <v>327</v>
      </c>
      <c r="J34" s="145" t="s">
        <v>396</v>
      </c>
    </row>
    <row r="35" customHeight="1" spans="1:10">
      <c r="A35" s="147"/>
      <c r="B35" s="147"/>
      <c r="C35" s="145" t="s">
        <v>337</v>
      </c>
      <c r="D35" s="145" t="s">
        <v>368</v>
      </c>
      <c r="E35" s="145" t="s">
        <v>397</v>
      </c>
      <c r="F35" s="146" t="s">
        <v>318</v>
      </c>
      <c r="G35" s="145" t="s">
        <v>398</v>
      </c>
      <c r="H35" s="146" t="s">
        <v>326</v>
      </c>
      <c r="I35" s="146" t="s">
        <v>327</v>
      </c>
      <c r="J35" s="145" t="s">
        <v>399</v>
      </c>
    </row>
    <row r="36" customHeight="1" spans="1:10">
      <c r="A36" s="147"/>
      <c r="B36" s="147"/>
      <c r="C36" s="145" t="s">
        <v>342</v>
      </c>
      <c r="D36" s="145" t="s">
        <v>343</v>
      </c>
      <c r="E36" s="145" t="s">
        <v>400</v>
      </c>
      <c r="F36" s="146" t="s">
        <v>324</v>
      </c>
      <c r="G36" s="145" t="s">
        <v>345</v>
      </c>
      <c r="H36" s="146" t="s">
        <v>335</v>
      </c>
      <c r="I36" s="146" t="s">
        <v>327</v>
      </c>
      <c r="J36" s="145" t="s">
        <v>401</v>
      </c>
    </row>
    <row r="37" customHeight="1" spans="1:10">
      <c r="A37" s="147"/>
      <c r="B37" s="147"/>
      <c r="C37" s="145" t="s">
        <v>342</v>
      </c>
      <c r="D37" s="145" t="s">
        <v>343</v>
      </c>
      <c r="E37" s="145" t="s">
        <v>402</v>
      </c>
      <c r="F37" s="146" t="s">
        <v>324</v>
      </c>
      <c r="G37" s="145" t="s">
        <v>345</v>
      </c>
      <c r="H37" s="146" t="s">
        <v>335</v>
      </c>
      <c r="I37" s="146" t="s">
        <v>327</v>
      </c>
      <c r="J37" s="145" t="s">
        <v>403</v>
      </c>
    </row>
  </sheetData>
  <mergeCells count="2">
    <mergeCell ref="A3:J3"/>
    <mergeCell ref="A4:H4"/>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州对下转移支付预算表09-1</vt:lpstr>
      <vt:lpstr>州对下转移支付绩效目标表09-2</vt:lpstr>
      <vt:lpstr>新增资产配置表10</vt:lpstr>
      <vt:lpstr>中央转移支付补助项目支出预算表11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又是灿烂时</cp:lastModifiedBy>
  <dcterms:created xsi:type="dcterms:W3CDTF">2025-01-21T02:50:00Z</dcterms:created>
  <dcterms:modified xsi:type="dcterms:W3CDTF">2025-03-07T07:37:21Z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947B1D663EAD40F5A4BA484810B40C57_13</vt:lpwstr>
  </property>
  <property fmtid="{D5CDD505-2E9C-101B-9397-08002B2CF9AE}" pid="3" name="KSOProductBuildVer">
    <vt:lpwstr>2052-12.1.0.20305</vt:lpwstr>
  </property>
</Properties>
</file>